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2120" windowHeight="4050" activeTab="3"/>
  </bookViews>
  <sheets>
    <sheet name="CI" sheetId="1" r:id="rId1"/>
    <sheet name="FP" sheetId="2" r:id="rId2"/>
    <sheet name="SCIE" sheetId="3" r:id="rId3"/>
    <sheet name="CF" sheetId="4" r:id="rId4"/>
  </sheets>
  <definedNames>
    <definedName name="_xlnm.Print_Area" localSheetId="3">'CF'!$A$1:$L$83</definedName>
    <definedName name="_xlnm.Print_Area" localSheetId="0">'CI'!$A$1:$L$48</definedName>
    <definedName name="_xlnm.Print_Area" localSheetId="1">'FP'!$A$1:$L$50</definedName>
  </definedNames>
  <calcPr fullCalcOnLoad="1"/>
</workbook>
</file>

<file path=xl/sharedStrings.xml><?xml version="1.0" encoding="utf-8"?>
<sst xmlns="http://schemas.openxmlformats.org/spreadsheetml/2006/main" count="183" uniqueCount="127">
  <si>
    <t>PDZ HOLDINGS BHD</t>
  </si>
  <si>
    <t>(Unaudited)</t>
  </si>
  <si>
    <t>Individual period</t>
  </si>
  <si>
    <t>Cumulative period</t>
  </si>
  <si>
    <t>3 months ended</t>
  </si>
  <si>
    <t>RM '000</t>
  </si>
  <si>
    <t>Revenue</t>
  </si>
  <si>
    <t>Cost of sales</t>
  </si>
  <si>
    <t>Other operating income</t>
  </si>
  <si>
    <t>(Audited)</t>
  </si>
  <si>
    <t>As at</t>
  </si>
  <si>
    <t>Current assets</t>
  </si>
  <si>
    <t>Tax recoverable</t>
  </si>
  <si>
    <t>Fixed deposits with licensed banks</t>
  </si>
  <si>
    <t>Current liabilities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</si>
  <si>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</si>
  <si>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</si>
  <si>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</si>
  <si>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</si>
  <si>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</si>
  <si>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</si>
  <si>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</si>
  <si>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</si>
  <si>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</si>
  <si>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</si>
  <si>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</si>
  <si>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Operating activities</t>
  </si>
  <si>
    <t>Interest income</t>
  </si>
  <si>
    <t>Changes in working capital:</t>
  </si>
  <si>
    <t>Receivables</t>
  </si>
  <si>
    <t>Payables</t>
  </si>
  <si>
    <t>Net cash flow from operating activities</t>
  </si>
  <si>
    <t>Investing activities</t>
  </si>
  <si>
    <t>Net cash flow from investing activities</t>
  </si>
  <si>
    <t>Net change in cash and cash equivalents</t>
  </si>
  <si>
    <t>Cash and cash equivalents at beginning of period</t>
  </si>
  <si>
    <t>Cash and cash equivalents at end of period</t>
  </si>
  <si>
    <t>Cash and cash equivalents comprise:</t>
  </si>
  <si>
    <t>Bunker on board</t>
  </si>
  <si>
    <t>Currency</t>
  </si>
  <si>
    <t>translation</t>
  </si>
  <si>
    <t>differences</t>
  </si>
  <si>
    <t>Adjustments for:</t>
  </si>
  <si>
    <t>(Note)</t>
  </si>
  <si>
    <t>equity</t>
  </si>
  <si>
    <t>interests</t>
  </si>
  <si>
    <t>Net assets per share (RM)</t>
  </si>
  <si>
    <t>Non-current assets</t>
  </si>
  <si>
    <t>Goodwill on consolidation</t>
  </si>
  <si>
    <t>Tax payable</t>
  </si>
  <si>
    <t>Non-current liabilities</t>
  </si>
  <si>
    <t>Interest expense</t>
  </si>
  <si>
    <t>Interest paid</t>
  </si>
  <si>
    <t>Interest received</t>
  </si>
  <si>
    <t>Cash flow from operations</t>
  </si>
  <si>
    <t>Effects of currency translation differences</t>
  </si>
  <si>
    <t>N/A</t>
  </si>
  <si>
    <t>capital</t>
  </si>
  <si>
    <t>Gross profit</t>
  </si>
  <si>
    <t>Other comprehensive income:</t>
  </si>
  <si>
    <t>Total comprehensive income for the period</t>
  </si>
  <si>
    <t>- Non-controlling interests</t>
  </si>
  <si>
    <t>- Basic</t>
  </si>
  <si>
    <t>- Diluted</t>
  </si>
  <si>
    <t>Condensed Consolidated Statement of Financial Position</t>
  </si>
  <si>
    <t>Cash and bank balances</t>
  </si>
  <si>
    <t>Condensed Consolidated Statement of Comprehensive Income</t>
  </si>
  <si>
    <t>(The Condensed Consolidated Statement of Comprehensive Income should be read in conjunction</t>
  </si>
  <si>
    <t>TOTAL ASSETS</t>
  </si>
  <si>
    <t>EQUITY AND LIABILITIES</t>
  </si>
  <si>
    <t>Non-controlling interests</t>
  </si>
  <si>
    <t>TOTAL EQUITY AND LIABILITIES</t>
  </si>
  <si>
    <t>(The Condensed Consolidated Statement of Financial Position should be read in conjunction</t>
  </si>
  <si>
    <t>(The Condensed Consolidated Statement of Cash Flow should be read in conjunction</t>
  </si>
  <si>
    <t>(The Condensed Consolidated Statement of Changes in Equity should be read in conjunction with the Audited Financial Statements for the year ended</t>
  </si>
  <si>
    <t>for the period</t>
  </si>
  <si>
    <t>Condensed Consolidated Statement of Cash Flows</t>
  </si>
  <si>
    <t>At 1 July 2011</t>
  </si>
  <si>
    <t>Profit before tax</t>
  </si>
  <si>
    <t>Profit for the period</t>
  </si>
  <si>
    <t>Total comprehensive income</t>
  </si>
  <si>
    <t>Profit attributable to:</t>
  </si>
  <si>
    <t>Total comprehensive income attributable to:</t>
  </si>
  <si>
    <t>Earnings per share (sen)</t>
  </si>
  <si>
    <t>Financing activities</t>
  </si>
  <si>
    <t>Net cash flow from financing activities</t>
  </si>
  <si>
    <t>30.06.12</t>
  </si>
  <si>
    <t>Repayment of term loan</t>
  </si>
  <si>
    <t>Administrative expense</t>
  </si>
  <si>
    <t>Other operating expense</t>
  </si>
  <si>
    <t>Profit from operations</t>
  </si>
  <si>
    <t>Finance cost</t>
  </si>
  <si>
    <t>Tax expense</t>
  </si>
  <si>
    <t>- Owners of the Company</t>
  </si>
  <si>
    <t>Property, plant and equipment</t>
  </si>
  <si>
    <t>Trade receivables</t>
  </si>
  <si>
    <t>Non-trade receivables, deposits and prepayment</t>
  </si>
  <si>
    <t>Equity attributable to owners of the Company</t>
  </si>
  <si>
    <t>Total liabilities</t>
  </si>
  <si>
    <t>Total equity</t>
  </si>
  <si>
    <t>Deferred taxation</t>
  </si>
  <si>
    <t>Borrowings</t>
  </si>
  <si>
    <t>Trade payables</t>
  </si>
  <si>
    <t>Non-trade payables and accruals</t>
  </si>
  <si>
    <t>Attributable to owners of the Company</t>
  </si>
  <si>
    <t>At 1 July 2012</t>
  </si>
  <si>
    <t>Depreciation</t>
  </si>
  <si>
    <t>Gain on disposal of property, plant and equipment</t>
  </si>
  <si>
    <t>Income tax paid</t>
  </si>
  <si>
    <t>Acquisition of property, plant and equipment</t>
  </si>
  <si>
    <t>Proceeds from disposal of property, plant and equipment</t>
  </si>
  <si>
    <t>Fixed deposits pledged</t>
  </si>
  <si>
    <t>with the Audited Financial Statements for the year ended 30 June 2012)</t>
  </si>
  <si>
    <t>30 June 2012)</t>
  </si>
  <si>
    <t>Non-</t>
  </si>
  <si>
    <t>controlling</t>
  </si>
  <si>
    <t>Repayment of revolving credit</t>
  </si>
  <si>
    <t>for the quarter ended 31 December 2012</t>
  </si>
  <si>
    <t>31.12.12</t>
  </si>
  <si>
    <t>31.12.11</t>
  </si>
  <si>
    <t>6 months ended</t>
  </si>
  <si>
    <t>as at 31 December 2012</t>
  </si>
  <si>
    <t>for the quarter ended 31 December 2012 (contd)</t>
  </si>
  <si>
    <t>At 31 December 2012</t>
  </si>
  <si>
    <t>At 31 December 2011</t>
  </si>
  <si>
    <t>Unrealised (gain)/loss on foreign exchange</t>
  </si>
  <si>
    <t>(Placement)/withdrawal of fixed deposits pledged</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</si>
</sst>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numFmt numFmtId="179" formatCode="_(* #,##0_);_(* \(#,##0\);_(* &quot;-     &quot;_);_(@_)"/>
    <numFmt numFmtId="180" formatCode="#,##0_);[Red]\(#,##0\);&quot;-    &quot;"/>
    <numFmt numFmtId="181" formatCode="#,##0.0_);[Red]\(#,##0.0\);\-"/>
    <numFmt numFmtId="182" formatCode="#,##0.00_);[Red]\(#,##0.00\);\-"/>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0.0%"/>
    <numFmt numFmtId="189" formatCode="#,##0_);\(#,##0\);\-"/>
    <numFmt numFmtId="190" formatCode="#,##0.0_);\(#,##0.0\);\-"/>
    <numFmt numFmtId="191" formatCode="#,##0.00_);\(#,##0.00\);\-"/>
    <numFmt numFmtId="192" formatCode="#,##0_);\(#,##0\);\-\ \ \ \ \ \ \ \ "/>
    <numFmt numFmtId="193" formatCode="#,##0.0_);\(#,##0.0\);\-\ \ \ \ \ \ \ \ "/>
    <numFmt numFmtId="194" formatCode="#,##0.00_);\(#,##0.00\);\-\ \ \ \ \ \ \ \ "/>
    <numFmt numFmtId="195" formatCode="#,##0.00_);\(#,##0.00\);0\ \ \ \ \ \ \ \ "/>
    <numFmt numFmtId="196" formatCode="#,##0.00_);\(#,##0.00\);0"/>
    <numFmt numFmtId="197" formatCode="#,##0.00_);\(#,##0.00\);0\ \ "/>
    <numFmt numFmtId="198" formatCode="#,##0.00_);\(#,##0.00\);0\ "/>
    <numFmt numFmtId="199" formatCode="#,##0.000_);\(#,##0.000\);\-\ \ \ \ \ \ \ \ "/>
  </numFmts>
  <fonts count="23">
    <font>
      <sz val="10"/>
      <name val="Arial"/>
      <family val="0"/>
    </font>
    <font>
      <b/>
      <sz val="12"/>
      <name val="Times New Roman"/>
      <family val="1"/>
    </font>
    <font>
      <sz val="12"/>
      <name val="Times New Roman"/>
      <family val="1"/>
    </font>
    <font>
      <b/>
      <u val="single"/>
      <sz val="12"/>
      <name val="Times New Roman"/>
      <family val="1"/>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ms Rm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4">
    <xf numFmtId="0" fontId="0" fillId="0" borderId="0" xfId="0" applyAlignment="1">
      <alignment/>
    </xf>
    <xf numFmtId="192" fontId="2" fillId="0" borderId="0" xfId="0" applyNumberFormat="1" applyFont="1" applyAlignment="1">
      <alignment vertical="center"/>
    </xf>
    <xf numFmtId="192" fontId="1" fillId="0" borderId="0" xfId="0" applyNumberFormat="1" applyFont="1" applyAlignment="1">
      <alignment/>
    </xf>
    <xf numFmtId="192" fontId="2" fillId="0" borderId="0" xfId="0" applyNumberFormat="1" applyFont="1" applyAlignment="1">
      <alignment/>
    </xf>
    <xf numFmtId="192" fontId="1" fillId="0" borderId="0" xfId="0" applyNumberFormat="1" applyFont="1" applyAlignment="1">
      <alignment horizontal="left"/>
    </xf>
    <xf numFmtId="192" fontId="1" fillId="0" borderId="0" xfId="0" applyNumberFormat="1" applyFont="1" applyAlignment="1">
      <alignment horizontal="center"/>
    </xf>
    <xf numFmtId="192" fontId="3" fillId="0" borderId="0" xfId="0" applyNumberFormat="1" applyFont="1" applyAlignment="1">
      <alignment horizontal="center"/>
    </xf>
    <xf numFmtId="192" fontId="1" fillId="0" borderId="0" xfId="0" applyNumberFormat="1" applyFont="1" applyAlignment="1">
      <alignment vertical="center"/>
    </xf>
    <xf numFmtId="192" fontId="3" fillId="0" borderId="0" xfId="0" applyNumberFormat="1" applyFont="1" applyAlignment="1">
      <alignment horizontal="center" vertical="center"/>
    </xf>
    <xf numFmtId="192" fontId="1" fillId="0" borderId="0" xfId="0" applyNumberFormat="1" applyFont="1" applyBorder="1" applyAlignment="1">
      <alignment vertical="center"/>
    </xf>
    <xf numFmtId="192" fontId="1" fillId="0" borderId="0" xfId="0" applyNumberFormat="1" applyFont="1" applyAlignment="1">
      <alignment horizontal="center" vertical="center"/>
    </xf>
    <xf numFmtId="192" fontId="1" fillId="0" borderId="0" xfId="0" applyNumberFormat="1" applyFont="1" applyAlignment="1">
      <alignment horizontal="centerContinuous" vertical="center"/>
    </xf>
    <xf numFmtId="192" fontId="3" fillId="0" borderId="0" xfId="0" applyNumberFormat="1" applyFont="1" applyBorder="1" applyAlignment="1">
      <alignment horizontal="center" vertical="center"/>
    </xf>
    <xf numFmtId="192" fontId="3" fillId="0" borderId="0" xfId="0" applyNumberFormat="1" applyFont="1" applyAlignment="1">
      <alignment vertical="center"/>
    </xf>
    <xf numFmtId="192" fontId="2" fillId="0" borderId="0" xfId="0" applyNumberFormat="1" applyFont="1" applyBorder="1" applyAlignment="1">
      <alignment vertical="center"/>
    </xf>
    <xf numFmtId="192" fontId="2" fillId="0" borderId="0" xfId="0" applyNumberFormat="1" applyFont="1" applyBorder="1" applyAlignment="1">
      <alignment/>
    </xf>
    <xf numFmtId="192" fontId="2" fillId="0" borderId="10" xfId="0" applyNumberFormat="1" applyFont="1" applyBorder="1" applyAlignment="1">
      <alignment vertical="center"/>
    </xf>
    <xf numFmtId="192" fontId="3" fillId="0" borderId="0" xfId="0" applyNumberFormat="1" applyFont="1" applyAlignment="1">
      <alignment horizontal="centerContinuous"/>
    </xf>
    <xf numFmtId="192" fontId="2" fillId="0" borderId="0" xfId="0" applyNumberFormat="1" applyFont="1" applyAlignment="1">
      <alignment horizontal="center"/>
    </xf>
    <xf numFmtId="192" fontId="2" fillId="0" borderId="0" xfId="0" applyNumberFormat="1" applyFont="1" applyAlignment="1" quotePrefix="1">
      <alignment horizontal="center"/>
    </xf>
    <xf numFmtId="192" fontId="2" fillId="0" borderId="11" xfId="0" applyNumberFormat="1" applyFont="1" applyBorder="1" applyAlignment="1">
      <alignment horizontal="right"/>
    </xf>
    <xf numFmtId="192" fontId="2" fillId="0" borderId="11" xfId="0" applyNumberFormat="1" applyFont="1" applyBorder="1" applyAlignment="1">
      <alignment/>
    </xf>
    <xf numFmtId="192" fontId="2" fillId="0" borderId="0" xfId="0" applyNumberFormat="1" applyFont="1" applyAlignment="1">
      <alignment horizontal="right"/>
    </xf>
    <xf numFmtId="192" fontId="2" fillId="0" borderId="0" xfId="0" applyNumberFormat="1" applyFont="1" applyBorder="1" applyAlignment="1">
      <alignment horizontal="right"/>
    </xf>
    <xf numFmtId="192" fontId="2" fillId="0" borderId="12" xfId="0" applyNumberFormat="1" applyFont="1" applyBorder="1" applyAlignment="1">
      <alignment horizontal="right"/>
    </xf>
    <xf numFmtId="192" fontId="2" fillId="0" borderId="0" xfId="0" applyNumberFormat="1" applyFont="1" applyAlignment="1">
      <alignment/>
    </xf>
    <xf numFmtId="192" fontId="2" fillId="0" borderId="0" xfId="0" applyNumberFormat="1" applyFont="1" applyAlignment="1" quotePrefix="1">
      <alignment/>
    </xf>
    <xf numFmtId="192" fontId="1" fillId="0" borderId="0" xfId="0" applyNumberFormat="1" applyFont="1" applyAlignment="1" quotePrefix="1">
      <alignment horizontal="left"/>
    </xf>
    <xf numFmtId="192" fontId="3" fillId="0" borderId="0" xfId="0" applyNumberFormat="1" applyFont="1" applyBorder="1" applyAlignment="1">
      <alignment horizontal="centerContinuous"/>
    </xf>
    <xf numFmtId="192" fontId="2" fillId="0" borderId="13" xfId="0" applyNumberFormat="1" applyFont="1" applyBorder="1" applyAlignment="1">
      <alignment horizontal="right"/>
    </xf>
    <xf numFmtId="192" fontId="2" fillId="0" borderId="0" xfId="0" applyNumberFormat="1" applyFont="1" applyFill="1" applyBorder="1" applyAlignment="1">
      <alignment/>
    </xf>
    <xf numFmtId="192" fontId="2" fillId="0" borderId="0" xfId="0" applyNumberFormat="1" applyFont="1" applyFill="1" applyBorder="1" applyAlignment="1">
      <alignment/>
    </xf>
    <xf numFmtId="192" fontId="2" fillId="0" borderId="13" xfId="0" applyNumberFormat="1" applyFont="1" applyFill="1" applyBorder="1" applyAlignment="1">
      <alignment/>
    </xf>
    <xf numFmtId="192" fontId="2" fillId="0" borderId="0" xfId="0" applyNumberFormat="1" applyFont="1" applyBorder="1" applyAlignment="1">
      <alignment horizontal="center"/>
    </xf>
    <xf numFmtId="192" fontId="2" fillId="0" borderId="13" xfId="0" applyNumberFormat="1" applyFont="1" applyBorder="1" applyAlignment="1">
      <alignment/>
    </xf>
    <xf numFmtId="192" fontId="2" fillId="0" borderId="10" xfId="0" applyNumberFormat="1" applyFont="1" applyBorder="1" applyAlignment="1">
      <alignment/>
    </xf>
    <xf numFmtId="194" fontId="2" fillId="0" borderId="0" xfId="0" applyNumberFormat="1" applyFont="1" applyAlignment="1">
      <alignment/>
    </xf>
    <xf numFmtId="9" fontId="2" fillId="0" borderId="0" xfId="57" applyFont="1" applyAlignment="1">
      <alignment/>
    </xf>
    <xf numFmtId="192" fontId="2" fillId="0" borderId="0" xfId="0" applyNumberFormat="1" applyFont="1" applyAlignment="1" quotePrefix="1">
      <alignment vertical="center"/>
    </xf>
    <xf numFmtId="192" fontId="3" fillId="0" borderId="0" xfId="0" applyNumberFormat="1" applyFont="1" applyAlignment="1">
      <alignment/>
    </xf>
    <xf numFmtId="198" fontId="2" fillId="0" borderId="0" xfId="0" applyNumberFormat="1" applyFont="1" applyAlignment="1">
      <alignment horizontal="right"/>
    </xf>
    <xf numFmtId="192" fontId="2" fillId="0" borderId="0"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0" xfId="0" applyNumberFormat="1" applyFont="1" applyFill="1" applyAlignment="1">
      <alignment/>
    </xf>
    <xf numFmtId="192" fontId="1" fillId="0" borderId="0" xfId="0" applyNumberFormat="1" applyFont="1" applyBorder="1" applyAlignment="1">
      <alignment horizontal="center" vertical="center"/>
    </xf>
    <xf numFmtId="194" fontId="2" fillId="0" borderId="0" xfId="0" applyNumberFormat="1" applyFont="1" applyFill="1" applyBorder="1" applyAlignment="1">
      <alignment horizontal="right"/>
    </xf>
    <xf numFmtId="194" fontId="2" fillId="0" borderId="0" xfId="0" applyNumberFormat="1" applyFont="1" applyAlignment="1">
      <alignment horizontal="center"/>
    </xf>
    <xf numFmtId="0" fontId="4" fillId="0" borderId="0" xfId="0" applyFont="1" applyAlignment="1">
      <alignment/>
    </xf>
    <xf numFmtId="192" fontId="2" fillId="0" borderId="12" xfId="0" applyNumberFormat="1" applyFont="1" applyFill="1" applyBorder="1" applyAlignment="1">
      <alignment/>
    </xf>
    <xf numFmtId="192" fontId="2" fillId="0" borderId="0" xfId="0" applyNumberFormat="1" applyFont="1" applyBorder="1" applyAlignment="1" quotePrefix="1">
      <alignment horizontal="center"/>
    </xf>
    <xf numFmtId="192" fontId="2" fillId="0" borderId="14" xfId="0" applyNumberFormat="1" applyFont="1" applyFill="1" applyBorder="1" applyAlignment="1">
      <alignment/>
    </xf>
    <xf numFmtId="198" fontId="2" fillId="0" borderId="11" xfId="0" applyNumberFormat="1" applyFont="1" applyBorder="1" applyAlignment="1">
      <alignment horizontal="right"/>
    </xf>
    <xf numFmtId="192" fontId="1" fillId="0" borderId="0" xfId="0" applyNumberFormat="1" applyFont="1" applyAlignment="1">
      <alignment horizontal="center"/>
    </xf>
    <xf numFmtId="192"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zoomScalePageLayoutView="0" workbookViewId="0" topLeftCell="A1">
      <selection activeCell="F18" sqref="F18"/>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66</v>
      </c>
      <c r="B2" s="2"/>
      <c r="C2" s="2"/>
      <c r="D2" s="2"/>
      <c r="E2" s="2"/>
      <c r="F2" s="2"/>
      <c r="G2" s="2"/>
      <c r="H2" s="2"/>
      <c r="I2" s="2"/>
      <c r="J2" s="2"/>
      <c r="K2" s="2"/>
      <c r="L2" s="2"/>
    </row>
    <row r="3" spans="1:12" ht="15.75">
      <c r="A3" s="2" t="s">
        <v>117</v>
      </c>
      <c r="B3" s="2"/>
      <c r="C3" s="2"/>
      <c r="D3" s="2"/>
      <c r="E3" s="2"/>
      <c r="F3" s="2"/>
      <c r="G3" s="2"/>
      <c r="H3" s="2"/>
      <c r="I3" s="2"/>
      <c r="J3" s="2"/>
      <c r="K3" s="2"/>
      <c r="L3" s="2"/>
    </row>
    <row r="4" spans="1:12" ht="15.75">
      <c r="A4" s="4"/>
      <c r="B4" s="2"/>
      <c r="C4" s="2"/>
      <c r="D4" s="2"/>
      <c r="E4" s="2"/>
      <c r="F4" s="52" t="s">
        <v>1</v>
      </c>
      <c r="G4" s="52"/>
      <c r="H4" s="52"/>
      <c r="I4" s="52"/>
      <c r="J4" s="52"/>
      <c r="K4" s="52"/>
      <c r="L4" s="52"/>
    </row>
    <row r="5" spans="1:12" ht="15.75">
      <c r="A5" s="4"/>
      <c r="B5" s="2"/>
      <c r="C5" s="2"/>
      <c r="D5" s="2"/>
      <c r="E5" s="2"/>
      <c r="F5" s="52" t="s">
        <v>2</v>
      </c>
      <c r="G5" s="52"/>
      <c r="H5" s="52"/>
      <c r="I5" s="17"/>
      <c r="J5" s="52" t="s">
        <v>3</v>
      </c>
      <c r="K5" s="52"/>
      <c r="L5" s="52"/>
    </row>
    <row r="6" spans="1:12" ht="15.75">
      <c r="A6" s="4"/>
      <c r="B6" s="2"/>
      <c r="C6" s="2"/>
      <c r="D6" s="2"/>
      <c r="E6" s="2"/>
      <c r="F6" s="52" t="s">
        <v>4</v>
      </c>
      <c r="G6" s="52"/>
      <c r="H6" s="52"/>
      <c r="I6" s="17"/>
      <c r="J6" s="52" t="s">
        <v>120</v>
      </c>
      <c r="K6" s="52"/>
      <c r="L6" s="52"/>
    </row>
    <row r="7" spans="1:13" ht="15.75">
      <c r="A7" s="2"/>
      <c r="B7" s="2"/>
      <c r="C7" s="2"/>
      <c r="D7" s="2"/>
      <c r="E7" s="2"/>
      <c r="F7" s="6" t="s">
        <v>118</v>
      </c>
      <c r="G7" s="6"/>
      <c r="H7" s="6" t="s">
        <v>119</v>
      </c>
      <c r="I7" s="6"/>
      <c r="J7" s="6" t="s">
        <v>118</v>
      </c>
      <c r="K7" s="6"/>
      <c r="L7" s="6" t="s">
        <v>119</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53483</v>
      </c>
      <c r="G10" s="19"/>
      <c r="H10" s="15">
        <v>52396</v>
      </c>
      <c r="I10" s="15"/>
      <c r="J10" s="15">
        <v>106869</v>
      </c>
      <c r="K10" s="15"/>
      <c r="L10" s="15">
        <v>109614</v>
      </c>
      <c r="N10" s="15"/>
    </row>
    <row r="11" spans="1:16" ht="15.75">
      <c r="A11" s="3" t="s">
        <v>7</v>
      </c>
      <c r="F11" s="20">
        <v>-50336</v>
      </c>
      <c r="H11" s="21">
        <v>-45339</v>
      </c>
      <c r="I11" s="15"/>
      <c r="J11" s="20">
        <v>-99894</v>
      </c>
      <c r="K11" s="15"/>
      <c r="L11" s="21">
        <v>-95649</v>
      </c>
      <c r="N11" s="37"/>
      <c r="P11" s="37"/>
    </row>
    <row r="12" spans="1:16" ht="15.75">
      <c r="A12" s="3" t="s">
        <v>58</v>
      </c>
      <c r="F12" s="22">
        <f>SUM(F10:F11)</f>
        <v>3147</v>
      </c>
      <c r="H12" s="22">
        <f>SUM(H10:H11)</f>
        <v>7057</v>
      </c>
      <c r="I12" s="22"/>
      <c r="J12" s="22">
        <f>SUM(J10:J11)</f>
        <v>6975</v>
      </c>
      <c r="K12" s="22"/>
      <c r="L12" s="22">
        <f>SUM(L10:L11)</f>
        <v>13965</v>
      </c>
      <c r="N12" s="37"/>
      <c r="P12" s="37"/>
    </row>
    <row r="13" spans="1:12" ht="15.75">
      <c r="A13" s="3" t="s">
        <v>8</v>
      </c>
      <c r="F13" s="22">
        <v>919</v>
      </c>
      <c r="H13" s="15">
        <v>1044</v>
      </c>
      <c r="I13" s="22"/>
      <c r="J13" s="22">
        <v>1316</v>
      </c>
      <c r="K13" s="22"/>
      <c r="L13" s="15">
        <v>1787</v>
      </c>
    </row>
    <row r="14" spans="1:12" ht="15.75">
      <c r="A14" s="3" t="s">
        <v>88</v>
      </c>
      <c r="F14" s="23">
        <v>-3627</v>
      </c>
      <c r="H14" s="15">
        <v>-3675</v>
      </c>
      <c r="I14" s="23"/>
      <c r="J14" s="23">
        <v>-7325</v>
      </c>
      <c r="K14" s="23"/>
      <c r="L14" s="15">
        <v>-7131</v>
      </c>
    </row>
    <row r="15" spans="1:12" ht="15.75">
      <c r="A15" s="3" t="s">
        <v>89</v>
      </c>
      <c r="F15" s="51">
        <v>0</v>
      </c>
      <c r="H15" s="21">
        <v>-161</v>
      </c>
      <c r="I15" s="23"/>
      <c r="J15" s="51">
        <v>0</v>
      </c>
      <c r="K15" s="23"/>
      <c r="L15" s="21">
        <v>-193</v>
      </c>
    </row>
    <row r="16" spans="1:12" ht="15.75">
      <c r="A16" s="3" t="s">
        <v>90</v>
      </c>
      <c r="F16" s="23">
        <f>SUM(F12:F15)</f>
        <v>439</v>
      </c>
      <c r="H16" s="23">
        <f>SUM(H12:H15)</f>
        <v>4265</v>
      </c>
      <c r="I16" s="23"/>
      <c r="J16" s="23">
        <f>SUM(J12:J15)</f>
        <v>966</v>
      </c>
      <c r="K16" s="23"/>
      <c r="L16" s="23">
        <f>SUM(L12:L15)</f>
        <v>8428</v>
      </c>
    </row>
    <row r="17" spans="1:12" ht="15.75">
      <c r="A17" s="3" t="s">
        <v>91</v>
      </c>
      <c r="F17" s="21">
        <v>-92</v>
      </c>
      <c r="H17" s="21">
        <v>-96</v>
      </c>
      <c r="I17" s="23"/>
      <c r="J17" s="21">
        <v>-199</v>
      </c>
      <c r="K17" s="23"/>
      <c r="L17" s="21">
        <v>-206</v>
      </c>
    </row>
    <row r="18" spans="1:12" ht="15.75">
      <c r="A18" s="3" t="s">
        <v>78</v>
      </c>
      <c r="E18" s="19"/>
      <c r="F18" s="23">
        <f>SUM(F16:F17)</f>
        <v>347</v>
      </c>
      <c r="G18" s="19"/>
      <c r="H18" s="23">
        <f>SUM(H16:H17)</f>
        <v>4169</v>
      </c>
      <c r="I18" s="23"/>
      <c r="J18" s="23">
        <f>SUM(J16:J17)</f>
        <v>767</v>
      </c>
      <c r="K18" s="23"/>
      <c r="L18" s="23">
        <f>SUM(L16:L17)</f>
        <v>8222</v>
      </c>
    </row>
    <row r="19" spans="1:12" ht="15.75">
      <c r="A19" s="3" t="s">
        <v>92</v>
      </c>
      <c r="E19" s="19"/>
      <c r="F19" s="20">
        <v>-341</v>
      </c>
      <c r="G19" s="19"/>
      <c r="H19" s="21">
        <v>-495</v>
      </c>
      <c r="I19" s="23"/>
      <c r="J19" s="20">
        <v>-655</v>
      </c>
      <c r="K19" s="23"/>
      <c r="L19" s="21">
        <v>-889</v>
      </c>
    </row>
    <row r="20" spans="1:12" ht="15.75">
      <c r="A20" s="3" t="s">
        <v>79</v>
      </c>
      <c r="E20" s="19"/>
      <c r="F20" s="23">
        <f>SUM(F18:F19)</f>
        <v>6</v>
      </c>
      <c r="G20" s="49"/>
      <c r="H20" s="23">
        <f>SUM(H18:H19)</f>
        <v>3674</v>
      </c>
      <c r="I20" s="23"/>
      <c r="J20" s="23">
        <f>SUM(J18:J19)</f>
        <v>112</v>
      </c>
      <c r="K20" s="23"/>
      <c r="L20" s="23">
        <f>SUM(L18:L19)</f>
        <v>7333</v>
      </c>
    </row>
    <row r="21" spans="1:12" ht="15.75">
      <c r="A21" s="3" t="s">
        <v>59</v>
      </c>
      <c r="E21" s="19"/>
      <c r="F21" s="23"/>
      <c r="G21" s="19"/>
      <c r="H21" s="23"/>
      <c r="I21" s="23"/>
      <c r="J21" s="23"/>
      <c r="K21" s="23"/>
      <c r="L21" s="23"/>
    </row>
    <row r="22" spans="1:12" ht="15.75">
      <c r="A22" s="3" t="s">
        <v>24</v>
      </c>
      <c r="E22" s="19"/>
      <c r="F22" s="23"/>
      <c r="G22" s="19"/>
      <c r="H22" s="23"/>
      <c r="I22" s="23"/>
      <c r="J22" s="23"/>
      <c r="K22" s="23"/>
      <c r="L22" s="23"/>
    </row>
    <row r="23" spans="2:12" ht="15.75">
      <c r="B23" s="1" t="s">
        <v>25</v>
      </c>
      <c r="E23" s="19"/>
      <c r="F23" s="20">
        <v>8</v>
      </c>
      <c r="G23" s="19"/>
      <c r="H23" s="20">
        <v>-11</v>
      </c>
      <c r="I23" s="23"/>
      <c r="J23" s="20">
        <v>19</v>
      </c>
      <c r="K23" s="23"/>
      <c r="L23" s="20">
        <v>-5</v>
      </c>
    </row>
    <row r="24" spans="1:12" ht="15.75">
      <c r="A24" s="3" t="s">
        <v>80</v>
      </c>
      <c r="E24" s="19"/>
      <c r="F24" s="23"/>
      <c r="G24" s="19"/>
      <c r="H24" s="23"/>
      <c r="I24" s="23"/>
      <c r="J24" s="23"/>
      <c r="K24" s="23"/>
      <c r="L24" s="23"/>
    </row>
    <row r="25" spans="2:12" ht="16.5" thickBot="1">
      <c r="B25" s="3" t="s">
        <v>75</v>
      </c>
      <c r="E25" s="19"/>
      <c r="F25" s="24">
        <f>F20+F23</f>
        <v>14</v>
      </c>
      <c r="G25" s="19"/>
      <c r="H25" s="24">
        <f>H20+H23</f>
        <v>3663</v>
      </c>
      <c r="I25" s="23"/>
      <c r="J25" s="24">
        <f>J20+J23</f>
        <v>131</v>
      </c>
      <c r="K25" s="23"/>
      <c r="L25" s="24">
        <f>L20+L23</f>
        <v>7328</v>
      </c>
    </row>
    <row r="26" spans="5:12" ht="16.5" thickTop="1">
      <c r="E26" s="19"/>
      <c r="F26" s="23"/>
      <c r="G26" s="19"/>
      <c r="H26" s="23"/>
      <c r="I26" s="23"/>
      <c r="J26" s="23"/>
      <c r="K26" s="23"/>
      <c r="L26" s="23"/>
    </row>
    <row r="27" spans="1:12" ht="15.75">
      <c r="A27" s="3" t="s">
        <v>81</v>
      </c>
      <c r="E27" s="19"/>
      <c r="F27" s="23"/>
      <c r="G27" s="19"/>
      <c r="H27" s="23"/>
      <c r="I27" s="23"/>
      <c r="J27" s="23"/>
      <c r="K27" s="23"/>
      <c r="L27" s="23"/>
    </row>
    <row r="28" spans="1:12" ht="15.75">
      <c r="A28" s="26" t="s">
        <v>93</v>
      </c>
      <c r="E28" s="19"/>
      <c r="F28" s="23">
        <f>F30-F29</f>
        <v>-419</v>
      </c>
      <c r="G28" s="19"/>
      <c r="H28" s="23">
        <f>H30-H29</f>
        <v>3254</v>
      </c>
      <c r="I28" s="23"/>
      <c r="J28" s="23">
        <f>J30-J29</f>
        <v>-684</v>
      </c>
      <c r="K28" s="23"/>
      <c r="L28" s="23">
        <f>L30-L29</f>
        <v>6524</v>
      </c>
    </row>
    <row r="29" spans="1:12" ht="15.75">
      <c r="A29" s="26" t="s">
        <v>61</v>
      </c>
      <c r="E29" s="19"/>
      <c r="F29" s="20">
        <v>425</v>
      </c>
      <c r="G29" s="19"/>
      <c r="H29" s="21">
        <v>420</v>
      </c>
      <c r="I29" s="23"/>
      <c r="J29" s="20">
        <v>796</v>
      </c>
      <c r="K29" s="23"/>
      <c r="L29" s="21">
        <v>809</v>
      </c>
    </row>
    <row r="30" spans="6:12" ht="16.5" thickBot="1">
      <c r="F30" s="24">
        <f>F20</f>
        <v>6</v>
      </c>
      <c r="H30" s="24">
        <f>H20</f>
        <v>3674</v>
      </c>
      <c r="I30" s="23"/>
      <c r="J30" s="24">
        <f>J20</f>
        <v>112</v>
      </c>
      <c r="K30" s="23"/>
      <c r="L30" s="24">
        <f>L20</f>
        <v>7333</v>
      </c>
    </row>
    <row r="31" ht="16.5" thickTop="1">
      <c r="J31" s="25"/>
    </row>
    <row r="32" spans="1:12" ht="15.75">
      <c r="A32" s="3" t="s">
        <v>82</v>
      </c>
      <c r="E32" s="19"/>
      <c r="F32" s="23"/>
      <c r="G32" s="19"/>
      <c r="H32" s="23"/>
      <c r="I32" s="23"/>
      <c r="J32" s="23"/>
      <c r="K32" s="23"/>
      <c r="L32" s="23"/>
    </row>
    <row r="33" spans="1:12" ht="15.75">
      <c r="A33" s="26" t="s">
        <v>93</v>
      </c>
      <c r="E33" s="19"/>
      <c r="F33" s="23">
        <f>F35-F34</f>
        <v>-411</v>
      </c>
      <c r="G33" s="19"/>
      <c r="H33" s="23">
        <f>H28+H23</f>
        <v>3243</v>
      </c>
      <c r="I33" s="23"/>
      <c r="J33" s="23">
        <f>J35-J34</f>
        <v>-665</v>
      </c>
      <c r="K33" s="23"/>
      <c r="L33" s="23">
        <f>L28+L23</f>
        <v>6519</v>
      </c>
    </row>
    <row r="34" spans="1:12" ht="15.75">
      <c r="A34" s="26" t="s">
        <v>61</v>
      </c>
      <c r="E34" s="19"/>
      <c r="F34" s="21">
        <f>F29</f>
        <v>425</v>
      </c>
      <c r="G34" s="19"/>
      <c r="H34" s="21">
        <f>H29</f>
        <v>420</v>
      </c>
      <c r="I34" s="23"/>
      <c r="J34" s="21">
        <f>J29</f>
        <v>796</v>
      </c>
      <c r="K34" s="23"/>
      <c r="L34" s="21">
        <f>L29</f>
        <v>809</v>
      </c>
    </row>
    <row r="35" spans="6:12" ht="16.5" thickBot="1">
      <c r="F35" s="24">
        <f>F25</f>
        <v>14</v>
      </c>
      <c r="H35" s="24">
        <f>H25</f>
        <v>3663</v>
      </c>
      <c r="I35" s="23"/>
      <c r="J35" s="24">
        <f>J25</f>
        <v>131</v>
      </c>
      <c r="K35" s="23"/>
      <c r="L35" s="24">
        <f>L25</f>
        <v>7328</v>
      </c>
    </row>
    <row r="36" ht="16.5" thickTop="1">
      <c r="J36" s="25"/>
    </row>
    <row r="37" spans="1:5" ht="15.75">
      <c r="A37" s="3" t="s">
        <v>83</v>
      </c>
      <c r="E37" s="19"/>
    </row>
    <row r="38" spans="1:12" ht="15.75">
      <c r="A38" s="26" t="s">
        <v>62</v>
      </c>
      <c r="B38" s="26"/>
      <c r="F38" s="36">
        <f>F28/869321*100</f>
        <v>-0.048198536558992595</v>
      </c>
      <c r="G38" s="36"/>
      <c r="H38" s="36">
        <f>H28/869321*100</f>
        <v>0.3743151264032503</v>
      </c>
      <c r="I38" s="36"/>
      <c r="J38" s="36">
        <f>J28/869321*100</f>
        <v>-0.078682097867186</v>
      </c>
      <c r="K38" s="36"/>
      <c r="L38" s="36">
        <f>L28/869321*100</f>
        <v>0.7504707697156746</v>
      </c>
    </row>
    <row r="39" spans="1:12" ht="15.75">
      <c r="A39" s="26" t="s">
        <v>63</v>
      </c>
      <c r="B39" s="26"/>
      <c r="F39" s="46" t="s">
        <v>56</v>
      </c>
      <c r="G39" s="36"/>
      <c r="H39" s="46" t="s">
        <v>56</v>
      </c>
      <c r="I39" s="36"/>
      <c r="J39" s="46" t="s">
        <v>56</v>
      </c>
      <c r="K39" s="36"/>
      <c r="L39" s="46" t="s">
        <v>56</v>
      </c>
    </row>
    <row r="40" spans="1:12" ht="15.75">
      <c r="A40" s="26"/>
      <c r="B40" s="26"/>
      <c r="F40" s="46"/>
      <c r="G40" s="36"/>
      <c r="H40" s="46"/>
      <c r="I40" s="36"/>
      <c r="J40" s="46"/>
      <c r="K40" s="36"/>
      <c r="L40" s="46"/>
    </row>
    <row r="41" spans="1:12" ht="15.75">
      <c r="A41" s="26"/>
      <c r="B41" s="26"/>
      <c r="F41" s="46"/>
      <c r="G41" s="36"/>
      <c r="H41" s="46"/>
      <c r="I41" s="36"/>
      <c r="J41" s="46"/>
      <c r="K41" s="36"/>
      <c r="L41" s="46"/>
    </row>
    <row r="42" spans="1:12" ht="15.75">
      <c r="A42" s="26"/>
      <c r="B42" s="26"/>
      <c r="F42" s="46"/>
      <c r="G42" s="36"/>
      <c r="H42" s="46"/>
      <c r="I42" s="36"/>
      <c r="J42" s="46"/>
      <c r="K42" s="36"/>
      <c r="L42" s="46"/>
    </row>
    <row r="43" spans="1:12" ht="15.75">
      <c r="A43" s="26"/>
      <c r="B43" s="26"/>
      <c r="F43" s="46"/>
      <c r="G43" s="36"/>
      <c r="H43" s="46"/>
      <c r="I43" s="36"/>
      <c r="J43" s="46"/>
      <c r="K43" s="36"/>
      <c r="L43" s="46"/>
    </row>
    <row r="44" spans="1:12" ht="15.75">
      <c r="A44" s="26"/>
      <c r="B44" s="26"/>
      <c r="F44" s="46"/>
      <c r="G44" s="36"/>
      <c r="H44" s="46"/>
      <c r="I44" s="36"/>
      <c r="J44" s="46"/>
      <c r="K44" s="36"/>
      <c r="L44" s="46"/>
    </row>
    <row r="45" spans="1:12" ht="15.75">
      <c r="A45" s="26"/>
      <c r="B45" s="26"/>
      <c r="F45" s="46"/>
      <c r="G45" s="36"/>
      <c r="H45" s="46"/>
      <c r="I45" s="36"/>
      <c r="J45" s="46"/>
      <c r="K45" s="36"/>
      <c r="L45" s="46"/>
    </row>
    <row r="46" spans="1:12" ht="15.75">
      <c r="A46" s="26"/>
      <c r="B46" s="26"/>
      <c r="F46" s="46"/>
      <c r="G46" s="36"/>
      <c r="H46" s="46"/>
      <c r="I46" s="36"/>
      <c r="J46" s="46"/>
      <c r="K46" s="36"/>
      <c r="L46" s="46"/>
    </row>
    <row r="47" spans="1:12" ht="15.75">
      <c r="A47" s="47" t="s">
        <v>67</v>
      </c>
      <c r="B47" s="26"/>
      <c r="F47" s="46"/>
      <c r="G47" s="36"/>
      <c r="H47" s="46"/>
      <c r="I47" s="36"/>
      <c r="J47" s="46"/>
      <c r="K47" s="36"/>
      <c r="L47" s="46"/>
    </row>
    <row r="48" spans="1:2" ht="15.75">
      <c r="A48" s="47" t="s">
        <v>112</v>
      </c>
      <c r="B48" s="26"/>
    </row>
  </sheetData>
  <sheetProtection/>
  <mergeCells count="5">
    <mergeCell ref="F4:L4"/>
    <mergeCell ref="F5:H5"/>
    <mergeCell ref="J5:L5"/>
    <mergeCell ref="F6:H6"/>
    <mergeCell ref="J6:L6"/>
  </mergeCells>
  <printOptions/>
  <pageMargins left="0.7480314960629921" right="0.7480314960629921" top="0.7086614173228347" bottom="0.7086614173228347" header="0.5118110236220472" footer="0.5118110236220472"/>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50"/>
  <sheetViews>
    <sheetView zoomScalePageLayoutView="0" workbookViewId="0" topLeftCell="A1">
      <selection activeCell="F36" sqref="F36"/>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64</v>
      </c>
      <c r="B2" s="2"/>
      <c r="C2" s="2"/>
      <c r="D2" s="2"/>
      <c r="E2" s="2"/>
      <c r="F2" s="2"/>
      <c r="G2" s="2"/>
      <c r="H2" s="2"/>
      <c r="I2" s="2"/>
      <c r="J2" s="2"/>
      <c r="K2" s="2"/>
      <c r="L2" s="2"/>
    </row>
    <row r="3" spans="1:12" ht="15.75">
      <c r="A3" s="2" t="s">
        <v>121</v>
      </c>
      <c r="B3" s="2"/>
      <c r="C3" s="2"/>
      <c r="D3" s="2"/>
      <c r="E3" s="2"/>
      <c r="F3" s="2"/>
      <c r="G3" s="2"/>
      <c r="H3" s="2"/>
      <c r="I3" s="2"/>
      <c r="J3" s="2"/>
      <c r="K3" s="2"/>
      <c r="L3" s="5"/>
    </row>
    <row r="4" spans="1:12" ht="15.75">
      <c r="A4" s="27"/>
      <c r="B4" s="2"/>
      <c r="C4" s="2"/>
      <c r="D4" s="2"/>
      <c r="E4" s="2"/>
      <c r="F4" s="2"/>
      <c r="G4" s="2"/>
      <c r="H4" s="2"/>
      <c r="I4" s="2"/>
      <c r="J4" s="5" t="s">
        <v>1</v>
      </c>
      <c r="K4" s="2"/>
      <c r="L4" s="5" t="s">
        <v>9</v>
      </c>
    </row>
    <row r="5" spans="1:12" ht="15.75">
      <c r="A5" s="27"/>
      <c r="B5" s="2"/>
      <c r="C5" s="2"/>
      <c r="D5" s="2"/>
      <c r="E5" s="2"/>
      <c r="F5" s="2"/>
      <c r="G5" s="2"/>
      <c r="H5" s="2"/>
      <c r="I5" s="2"/>
      <c r="J5" s="5" t="s">
        <v>10</v>
      </c>
      <c r="K5" s="28"/>
      <c r="L5" s="5" t="s">
        <v>10</v>
      </c>
    </row>
    <row r="6" spans="1:12" ht="15.75">
      <c r="A6" s="2"/>
      <c r="B6" s="2"/>
      <c r="C6" s="2"/>
      <c r="D6" s="2"/>
      <c r="E6" s="2"/>
      <c r="F6" s="2"/>
      <c r="G6" s="2"/>
      <c r="H6" s="2"/>
      <c r="I6" s="2"/>
      <c r="J6" s="6" t="s">
        <v>118</v>
      </c>
      <c r="K6" s="6"/>
      <c r="L6" s="6" t="s">
        <v>86</v>
      </c>
    </row>
    <row r="7" spans="1:12" ht="15.75">
      <c r="A7" s="2"/>
      <c r="B7" s="2"/>
      <c r="C7" s="2"/>
      <c r="D7" s="2"/>
      <c r="E7" s="2"/>
      <c r="F7" s="5"/>
      <c r="G7" s="5"/>
      <c r="H7" s="5"/>
      <c r="I7" s="2"/>
      <c r="J7" s="5" t="s">
        <v>5</v>
      </c>
      <c r="K7" s="5"/>
      <c r="L7" s="5" t="s">
        <v>5</v>
      </c>
    </row>
    <row r="8" ht="15.75">
      <c r="A8" s="2" t="s">
        <v>47</v>
      </c>
    </row>
    <row r="9" spans="1:12" ht="15.75">
      <c r="A9" s="3" t="s">
        <v>94</v>
      </c>
      <c r="F9" s="18"/>
      <c r="G9" s="18"/>
      <c r="H9" s="18"/>
      <c r="J9" s="41">
        <v>94894</v>
      </c>
      <c r="K9" s="15"/>
      <c r="L9" s="41">
        <v>86442</v>
      </c>
    </row>
    <row r="10" spans="1:12" ht="15.75">
      <c r="A10" s="3" t="s">
        <v>48</v>
      </c>
      <c r="F10" s="18"/>
      <c r="G10" s="18"/>
      <c r="H10" s="18"/>
      <c r="J10" s="23">
        <v>7</v>
      </c>
      <c r="L10" s="41">
        <v>7</v>
      </c>
    </row>
    <row r="11" spans="1:12" ht="15.75">
      <c r="A11" s="2"/>
      <c r="F11" s="18"/>
      <c r="G11" s="18"/>
      <c r="H11" s="18"/>
      <c r="J11" s="29">
        <f>SUM(J9:J10)</f>
        <v>94901</v>
      </c>
      <c r="L11" s="29">
        <f>SUM(L9:L10)</f>
        <v>86449</v>
      </c>
    </row>
    <row r="12" spans="1:12" ht="15.75">
      <c r="A12" s="2" t="s">
        <v>11</v>
      </c>
      <c r="F12" s="18"/>
      <c r="G12" s="18"/>
      <c r="H12" s="18"/>
      <c r="I12" s="30"/>
      <c r="J12" s="31"/>
      <c r="K12" s="30"/>
      <c r="L12" s="31"/>
    </row>
    <row r="13" spans="1:12" ht="15.75">
      <c r="A13" s="3" t="s">
        <v>38</v>
      </c>
      <c r="F13" s="18"/>
      <c r="G13" s="18"/>
      <c r="H13" s="18"/>
      <c r="I13" s="30"/>
      <c r="J13" s="30">
        <v>2883</v>
      </c>
      <c r="K13" s="30"/>
      <c r="L13" s="31">
        <v>2328</v>
      </c>
    </row>
    <row r="14" spans="1:12" ht="15.75">
      <c r="A14" s="3" t="s">
        <v>95</v>
      </c>
      <c r="F14" s="18"/>
      <c r="G14" s="18"/>
      <c r="H14" s="18"/>
      <c r="I14" s="30"/>
      <c r="J14" s="30">
        <v>28990</v>
      </c>
      <c r="K14" s="30"/>
      <c r="L14" s="31">
        <v>26118</v>
      </c>
    </row>
    <row r="15" spans="1:14" ht="15.75">
      <c r="A15" s="3" t="s">
        <v>96</v>
      </c>
      <c r="F15" s="18"/>
      <c r="G15" s="18"/>
      <c r="H15" s="18"/>
      <c r="I15" s="30"/>
      <c r="J15" s="30">
        <v>2511</v>
      </c>
      <c r="K15" s="30"/>
      <c r="L15" s="30">
        <v>3314</v>
      </c>
      <c r="N15" s="26"/>
    </row>
    <row r="16" spans="1:14" ht="15.75">
      <c r="A16" s="3" t="s">
        <v>12</v>
      </c>
      <c r="F16" s="18"/>
      <c r="G16" s="18"/>
      <c r="H16" s="18"/>
      <c r="I16" s="30"/>
      <c r="J16" s="30">
        <v>124</v>
      </c>
      <c r="K16" s="30"/>
      <c r="L16" s="30">
        <v>111</v>
      </c>
      <c r="N16" s="26"/>
    </row>
    <row r="17" spans="1:14" ht="15.75">
      <c r="A17" s="3" t="s">
        <v>13</v>
      </c>
      <c r="F17" s="18"/>
      <c r="G17" s="18"/>
      <c r="H17" s="18"/>
      <c r="I17" s="30"/>
      <c r="J17" s="30">
        <v>7245</v>
      </c>
      <c r="K17" s="30"/>
      <c r="L17" s="30">
        <v>7179</v>
      </c>
      <c r="N17" s="26"/>
    </row>
    <row r="18" spans="1:12" ht="15.75">
      <c r="A18" s="3" t="s">
        <v>65</v>
      </c>
      <c r="F18" s="18"/>
      <c r="G18" s="18"/>
      <c r="H18" s="18"/>
      <c r="I18" s="30"/>
      <c r="J18" s="30">
        <v>10457</v>
      </c>
      <c r="K18" s="30"/>
      <c r="L18" s="30">
        <v>25843</v>
      </c>
    </row>
    <row r="19" spans="1:12" ht="15.75">
      <c r="A19" s="2"/>
      <c r="F19" s="18"/>
      <c r="G19" s="18"/>
      <c r="H19" s="18"/>
      <c r="I19" s="30"/>
      <c r="J19" s="32">
        <f>SUM(J13:J18)</f>
        <v>52210</v>
      </c>
      <c r="K19" s="30"/>
      <c r="L19" s="32">
        <f>SUM(L13:L18)</f>
        <v>64893</v>
      </c>
    </row>
    <row r="20" spans="1:12" ht="8.25" customHeight="1">
      <c r="A20" s="2"/>
      <c r="F20" s="18"/>
      <c r="G20" s="18"/>
      <c r="H20" s="18"/>
      <c r="I20" s="30"/>
      <c r="J20" s="30"/>
      <c r="K20" s="30"/>
      <c r="L20" s="30"/>
    </row>
    <row r="21" spans="1:12" ht="16.5" thickBot="1">
      <c r="A21" s="2" t="s">
        <v>68</v>
      </c>
      <c r="F21" s="18"/>
      <c r="G21" s="18"/>
      <c r="H21" s="18"/>
      <c r="I21" s="30"/>
      <c r="J21" s="48">
        <f>J11+J19</f>
        <v>147111</v>
      </c>
      <c r="K21" s="30"/>
      <c r="L21" s="48">
        <f>L11+L19</f>
        <v>151342</v>
      </c>
    </row>
    <row r="22" spans="1:12" ht="16.5" thickTop="1">
      <c r="A22" s="2"/>
      <c r="F22" s="18"/>
      <c r="G22" s="18"/>
      <c r="H22" s="18"/>
      <c r="I22" s="30"/>
      <c r="J22" s="30"/>
      <c r="K22" s="30"/>
      <c r="L22" s="30"/>
    </row>
    <row r="23" spans="1:12" ht="15.75">
      <c r="A23" s="2" t="s">
        <v>69</v>
      </c>
      <c r="J23" s="15"/>
      <c r="K23" s="15"/>
      <c r="L23" s="30"/>
    </row>
    <row r="24" spans="1:12" ht="15.75">
      <c r="A24" s="3" t="s">
        <v>15</v>
      </c>
      <c r="F24" s="18"/>
      <c r="G24" s="18"/>
      <c r="H24" s="18"/>
      <c r="I24" s="23"/>
      <c r="J24" s="23">
        <f>SCIE!F15</f>
        <v>86932</v>
      </c>
      <c r="K24" s="23"/>
      <c r="L24" s="41">
        <v>86932</v>
      </c>
    </row>
    <row r="25" spans="1:12" ht="15.75">
      <c r="A25" s="3" t="s">
        <v>16</v>
      </c>
      <c r="I25" s="23"/>
      <c r="J25" s="23">
        <f>SCIE!H15</f>
        <v>27589</v>
      </c>
      <c r="K25" s="23"/>
      <c r="L25" s="41">
        <v>27589</v>
      </c>
    </row>
    <row r="26" spans="1:12" ht="15.75">
      <c r="A26" s="3" t="s">
        <v>24</v>
      </c>
      <c r="I26" s="23"/>
      <c r="J26" s="23">
        <f>SCIE!J15</f>
        <v>434</v>
      </c>
      <c r="K26" s="23"/>
      <c r="L26" s="41">
        <v>415</v>
      </c>
    </row>
    <row r="27" spans="1:12" ht="15.75">
      <c r="A27" s="3" t="s">
        <v>17</v>
      </c>
      <c r="F27" s="18"/>
      <c r="G27" s="18"/>
      <c r="H27" s="18"/>
      <c r="I27" s="23"/>
      <c r="J27" s="20">
        <f>SCIE!L15</f>
        <v>-9711</v>
      </c>
      <c r="K27" s="23"/>
      <c r="L27" s="42">
        <v>-9027</v>
      </c>
    </row>
    <row r="28" spans="1:12" ht="15.75">
      <c r="A28" s="2" t="s">
        <v>97</v>
      </c>
      <c r="F28" s="33"/>
      <c r="G28" s="33"/>
      <c r="H28" s="33"/>
      <c r="I28" s="23"/>
      <c r="J28" s="23">
        <f>SUM(J24:J27)</f>
        <v>105244</v>
      </c>
      <c r="K28" s="23"/>
      <c r="L28" s="41">
        <f>SUM(L24:L27)</f>
        <v>105909</v>
      </c>
    </row>
    <row r="29" spans="1:12" ht="15.75">
      <c r="A29" s="2" t="s">
        <v>70</v>
      </c>
      <c r="F29" s="33"/>
      <c r="G29" s="33"/>
      <c r="H29" s="33"/>
      <c r="I29" s="23"/>
      <c r="J29" s="23">
        <f>SCIE!P15</f>
        <v>7850</v>
      </c>
      <c r="K29" s="23"/>
      <c r="L29" s="41">
        <v>7054</v>
      </c>
    </row>
    <row r="30" spans="1:12" ht="15.75">
      <c r="A30" s="2" t="s">
        <v>99</v>
      </c>
      <c r="F30" s="33"/>
      <c r="G30" s="33"/>
      <c r="H30" s="33"/>
      <c r="I30" s="23"/>
      <c r="J30" s="29">
        <f>SUM(J28:J29)</f>
        <v>113094</v>
      </c>
      <c r="K30" s="23"/>
      <c r="L30" s="29">
        <f>SUM(L28:L29)</f>
        <v>112963</v>
      </c>
    </row>
    <row r="31" spans="1:12" ht="8.25" customHeight="1">
      <c r="A31" s="2"/>
      <c r="F31" s="33"/>
      <c r="G31" s="33"/>
      <c r="H31" s="33"/>
      <c r="I31" s="23"/>
      <c r="J31" s="23"/>
      <c r="K31" s="23"/>
      <c r="L31" s="23"/>
    </row>
    <row r="32" spans="1:12" ht="15.75">
      <c r="A32" s="2" t="s">
        <v>50</v>
      </c>
      <c r="F32" s="33"/>
      <c r="G32" s="33"/>
      <c r="H32" s="33"/>
      <c r="I32" s="23"/>
      <c r="J32" s="23"/>
      <c r="K32" s="23"/>
      <c r="L32" s="41"/>
    </row>
    <row r="33" spans="1:12" ht="15.75">
      <c r="A33" s="3" t="s">
        <v>100</v>
      </c>
      <c r="F33" s="33"/>
      <c r="G33" s="33"/>
      <c r="H33" s="33"/>
      <c r="I33" s="23"/>
      <c r="J33" s="23">
        <v>74</v>
      </c>
      <c r="K33" s="23"/>
      <c r="L33" s="23">
        <v>74</v>
      </c>
    </row>
    <row r="34" spans="1:12" ht="15.75">
      <c r="A34" s="3" t="s">
        <v>101</v>
      </c>
      <c r="F34" s="33"/>
      <c r="G34" s="33"/>
      <c r="H34" s="33"/>
      <c r="I34" s="23"/>
      <c r="J34" s="20">
        <v>6087</v>
      </c>
      <c r="K34" s="23"/>
      <c r="L34" s="42">
        <v>6671</v>
      </c>
    </row>
    <row r="35" spans="6:12" ht="15.75">
      <c r="F35" s="33"/>
      <c r="G35" s="33"/>
      <c r="H35" s="33"/>
      <c r="I35" s="23"/>
      <c r="J35" s="29">
        <f>SUM(J33:J34)</f>
        <v>6161</v>
      </c>
      <c r="K35" s="23"/>
      <c r="L35" s="29">
        <f>SUM(L33:L34)</f>
        <v>6745</v>
      </c>
    </row>
    <row r="36" spans="1:12" ht="15.75">
      <c r="A36" s="2" t="s">
        <v>14</v>
      </c>
      <c r="F36" s="18"/>
      <c r="G36" s="18"/>
      <c r="H36" s="18"/>
      <c r="I36" s="30"/>
      <c r="J36" s="31"/>
      <c r="K36" s="30"/>
      <c r="L36" s="31"/>
    </row>
    <row r="37" spans="1:12" ht="15.75">
      <c r="A37" s="3" t="s">
        <v>102</v>
      </c>
      <c r="F37" s="18"/>
      <c r="G37" s="18"/>
      <c r="H37" s="18"/>
      <c r="I37" s="30"/>
      <c r="J37" s="30">
        <v>20439</v>
      </c>
      <c r="K37" s="30"/>
      <c r="L37" s="30">
        <v>19996</v>
      </c>
    </row>
    <row r="38" spans="1:12" ht="15.75">
      <c r="A38" s="3" t="s">
        <v>103</v>
      </c>
      <c r="F38" s="18"/>
      <c r="G38" s="18"/>
      <c r="H38" s="18"/>
      <c r="I38" s="30"/>
      <c r="J38" s="30">
        <v>5807</v>
      </c>
      <c r="K38" s="30"/>
      <c r="L38" s="30">
        <v>7183</v>
      </c>
    </row>
    <row r="39" spans="1:12" ht="15.75">
      <c r="A39" s="3" t="s">
        <v>101</v>
      </c>
      <c r="F39" s="18"/>
      <c r="G39" s="18"/>
      <c r="H39" s="18"/>
      <c r="I39" s="30"/>
      <c r="J39" s="30">
        <v>1166</v>
      </c>
      <c r="K39" s="30"/>
      <c r="L39" s="30">
        <v>4142</v>
      </c>
    </row>
    <row r="40" spans="1:12" ht="15.75">
      <c r="A40" s="3" t="s">
        <v>49</v>
      </c>
      <c r="I40" s="30"/>
      <c r="J40" s="30">
        <v>444</v>
      </c>
      <c r="K40" s="30"/>
      <c r="L40" s="30">
        <v>313</v>
      </c>
    </row>
    <row r="41" spans="1:12" ht="15.75">
      <c r="A41" s="2"/>
      <c r="I41" s="30"/>
      <c r="J41" s="32">
        <f>SUM(J37:J40)</f>
        <v>27856</v>
      </c>
      <c r="K41" s="30"/>
      <c r="L41" s="32">
        <f>SUM(L37:L40)</f>
        <v>31634</v>
      </c>
    </row>
    <row r="42" spans="1:12" ht="8.25" customHeight="1">
      <c r="A42" s="2"/>
      <c r="I42" s="30"/>
      <c r="J42" s="50"/>
      <c r="K42" s="30"/>
      <c r="L42" s="50"/>
    </row>
    <row r="43" spans="1:12" ht="15.75">
      <c r="A43" s="2" t="s">
        <v>98</v>
      </c>
      <c r="F43" s="33"/>
      <c r="G43" s="33"/>
      <c r="H43" s="33"/>
      <c r="I43" s="23"/>
      <c r="J43" s="29">
        <f>J35+J41</f>
        <v>34017</v>
      </c>
      <c r="K43" s="23"/>
      <c r="L43" s="29">
        <f>L35+L41</f>
        <v>38379</v>
      </c>
    </row>
    <row r="44" spans="1:12" ht="8.25" customHeight="1">
      <c r="A44" s="2"/>
      <c r="F44" s="33"/>
      <c r="G44" s="33"/>
      <c r="H44" s="33"/>
      <c r="I44" s="23"/>
      <c r="J44" s="23"/>
      <c r="K44" s="23"/>
      <c r="L44" s="23"/>
    </row>
    <row r="45" spans="1:12" ht="16.5" thickBot="1">
      <c r="A45" s="2" t="s">
        <v>71</v>
      </c>
      <c r="F45" s="33"/>
      <c r="G45" s="33"/>
      <c r="H45" s="33"/>
      <c r="I45" s="23"/>
      <c r="J45" s="48">
        <f>J30+J43</f>
        <v>147111</v>
      </c>
      <c r="K45" s="30"/>
      <c r="L45" s="48">
        <f>L30+L43</f>
        <v>151342</v>
      </c>
    </row>
    <row r="46" spans="1:12" ht="8.25" customHeight="1" thickTop="1">
      <c r="A46" s="2"/>
      <c r="F46" s="33"/>
      <c r="G46" s="33"/>
      <c r="H46" s="33"/>
      <c r="I46" s="23"/>
      <c r="J46" s="23"/>
      <c r="K46" s="23"/>
      <c r="L46" s="23"/>
    </row>
    <row r="47" spans="1:12" ht="15.75">
      <c r="A47" s="3" t="s">
        <v>46</v>
      </c>
      <c r="F47" s="33"/>
      <c r="G47" s="33"/>
      <c r="H47" s="33"/>
      <c r="I47" s="23"/>
      <c r="J47" s="45">
        <f>J28/869321</f>
        <v>0.12106460099318894</v>
      </c>
      <c r="K47" s="23"/>
      <c r="L47" s="45">
        <f>L28/869321</f>
        <v>0.12182956583356436</v>
      </c>
    </row>
    <row r="48" spans="6:12" ht="15.75">
      <c r="F48" s="33"/>
      <c r="G48" s="33"/>
      <c r="H48" s="33"/>
      <c r="I48" s="23"/>
      <c r="J48" s="45"/>
      <c r="K48" s="23"/>
      <c r="L48" s="45"/>
    </row>
    <row r="49" spans="1:12" ht="15.75">
      <c r="A49" s="47" t="s">
        <v>72</v>
      </c>
      <c r="F49" s="33"/>
      <c r="G49" s="33"/>
      <c r="H49" s="33"/>
      <c r="I49" s="23"/>
      <c r="J49" s="23"/>
      <c r="K49" s="23"/>
      <c r="L49" s="23"/>
    </row>
    <row r="50" spans="1:12" ht="15.75">
      <c r="A50" s="47" t="s">
        <v>112</v>
      </c>
      <c r="F50" s="33"/>
      <c r="G50" s="33"/>
      <c r="H50" s="33"/>
      <c r="I50" s="23"/>
      <c r="J50" s="23"/>
      <c r="K50" s="23"/>
      <c r="L50"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1">
      <selection activeCell="J13" sqref="J13"/>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20</v>
      </c>
      <c r="B2" s="2"/>
      <c r="C2" s="2"/>
      <c r="D2" s="2"/>
      <c r="E2" s="2"/>
      <c r="F2" s="2"/>
      <c r="G2" s="2"/>
      <c r="H2" s="2"/>
      <c r="I2" s="2"/>
      <c r="J2" s="2"/>
      <c r="K2" s="2"/>
      <c r="L2" s="2"/>
      <c r="M2" s="2"/>
      <c r="N2" s="2"/>
      <c r="O2" s="2"/>
      <c r="P2" s="2"/>
      <c r="Q2" s="2"/>
      <c r="R2" s="2"/>
    </row>
    <row r="3" spans="1:18" ht="15.75">
      <c r="A3" s="2" t="str">
        <f>'CI'!A3</f>
        <v>for the quarter ended 31 December 2012</v>
      </c>
      <c r="B3" s="2"/>
      <c r="C3" s="2"/>
      <c r="D3" s="2"/>
      <c r="E3" s="2"/>
      <c r="F3" s="2"/>
      <c r="G3" s="2"/>
      <c r="H3" s="2"/>
      <c r="I3" s="2"/>
      <c r="J3" s="2"/>
      <c r="K3" s="2"/>
      <c r="L3" s="2"/>
      <c r="M3" s="2"/>
      <c r="N3" s="2"/>
      <c r="O3" s="2"/>
      <c r="P3" s="2"/>
      <c r="Q3" s="2"/>
      <c r="R3" s="2"/>
    </row>
    <row r="4" spans="1:18" ht="15.75">
      <c r="A4" s="4"/>
      <c r="B4" s="2"/>
      <c r="C4" s="2"/>
      <c r="D4" s="2"/>
      <c r="E4" s="2"/>
      <c r="F4" s="52" t="s">
        <v>1</v>
      </c>
      <c r="G4" s="52"/>
      <c r="H4" s="52"/>
      <c r="I4" s="52"/>
      <c r="J4" s="52"/>
      <c r="K4" s="52"/>
      <c r="L4" s="52"/>
      <c r="M4" s="52"/>
      <c r="N4" s="52"/>
      <c r="O4" s="52"/>
      <c r="P4" s="52"/>
      <c r="Q4" s="52"/>
      <c r="R4" s="52"/>
    </row>
    <row r="5" spans="1:18" ht="15.75">
      <c r="A5" s="1"/>
      <c r="B5" s="1"/>
      <c r="C5" s="1"/>
      <c r="D5" s="1"/>
      <c r="E5" s="1"/>
      <c r="F5" s="53" t="s">
        <v>104</v>
      </c>
      <c r="G5" s="53"/>
      <c r="H5" s="53"/>
      <c r="I5" s="53"/>
      <c r="J5" s="53"/>
      <c r="K5" s="53"/>
      <c r="L5" s="53"/>
      <c r="M5" s="53"/>
      <c r="N5" s="53"/>
      <c r="O5" s="9"/>
      <c r="P5" s="9"/>
      <c r="Q5" s="9"/>
      <c r="R5" s="9"/>
    </row>
    <row r="6" spans="1:18" ht="15.75">
      <c r="A6" s="1"/>
      <c r="B6" s="1"/>
      <c r="C6" s="1"/>
      <c r="D6" s="1"/>
      <c r="E6" s="1"/>
      <c r="F6" s="2"/>
      <c r="G6" s="7"/>
      <c r="H6" s="8"/>
      <c r="I6" s="8"/>
      <c r="J6" s="10" t="s">
        <v>39</v>
      </c>
      <c r="K6" s="8"/>
      <c r="L6" s="8"/>
      <c r="M6" s="7"/>
      <c r="N6" s="9"/>
      <c r="O6" s="9"/>
      <c r="P6" s="44" t="s">
        <v>114</v>
      </c>
      <c r="Q6" s="9"/>
      <c r="R6" s="9"/>
    </row>
    <row r="7" spans="1:18" ht="15.75">
      <c r="A7" s="1"/>
      <c r="B7" s="1"/>
      <c r="C7" s="1"/>
      <c r="D7" s="1"/>
      <c r="E7" s="1"/>
      <c r="F7" s="10" t="s">
        <v>18</v>
      </c>
      <c r="G7" s="10"/>
      <c r="H7" s="10" t="s">
        <v>18</v>
      </c>
      <c r="I7" s="10"/>
      <c r="J7" s="10" t="s">
        <v>40</v>
      </c>
      <c r="K7" s="10"/>
      <c r="L7" s="10" t="s">
        <v>21</v>
      </c>
      <c r="M7" s="11"/>
      <c r="N7" s="9"/>
      <c r="O7" s="9"/>
      <c r="P7" s="10" t="s">
        <v>115</v>
      </c>
      <c r="Q7" s="9"/>
      <c r="R7" s="44" t="s">
        <v>19</v>
      </c>
    </row>
    <row r="8" spans="1:18" ht="15.75">
      <c r="A8" s="1"/>
      <c r="B8" s="1"/>
      <c r="C8" s="1"/>
      <c r="D8" s="1"/>
      <c r="E8" s="1"/>
      <c r="F8" s="8" t="s">
        <v>57</v>
      </c>
      <c r="G8" s="8"/>
      <c r="H8" s="8" t="s">
        <v>22</v>
      </c>
      <c r="I8" s="8"/>
      <c r="J8" s="8" t="s">
        <v>41</v>
      </c>
      <c r="K8" s="8"/>
      <c r="L8" s="12" t="s">
        <v>23</v>
      </c>
      <c r="M8" s="13"/>
      <c r="N8" s="12" t="s">
        <v>19</v>
      </c>
      <c r="O8" s="12"/>
      <c r="P8" s="12" t="s">
        <v>45</v>
      </c>
      <c r="Q8" s="12"/>
      <c r="R8" s="12" t="s">
        <v>44</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105</v>
      </c>
      <c r="B11" s="38"/>
      <c r="C11" s="1"/>
      <c r="D11" s="1"/>
      <c r="E11" s="1"/>
      <c r="F11" s="1">
        <v>86932</v>
      </c>
      <c r="G11" s="1"/>
      <c r="H11" s="1">
        <v>27589</v>
      </c>
      <c r="I11" s="1"/>
      <c r="J11" s="1">
        <f>'FP'!L26</f>
        <v>415</v>
      </c>
      <c r="K11" s="1"/>
      <c r="L11" s="1">
        <f>'FP'!L27</f>
        <v>-9027</v>
      </c>
      <c r="M11" s="1"/>
      <c r="N11" s="14">
        <f>SUM(F11:M11)</f>
        <v>105909</v>
      </c>
      <c r="O11" s="14"/>
      <c r="P11" s="14">
        <f>'FP'!L29</f>
        <v>7054</v>
      </c>
      <c r="Q11" s="14"/>
      <c r="R11" s="14">
        <f>SUM(N11:Q11)</f>
        <v>112963</v>
      </c>
    </row>
    <row r="12" spans="1:18" ht="5.25" customHeight="1">
      <c r="A12" s="1"/>
      <c r="B12" s="1"/>
      <c r="C12" s="1"/>
      <c r="D12" s="1"/>
      <c r="E12" s="1"/>
      <c r="F12" s="1"/>
      <c r="G12" s="1"/>
      <c r="H12" s="1"/>
      <c r="I12" s="1"/>
      <c r="J12" s="1"/>
      <c r="K12" s="1"/>
      <c r="L12" s="1"/>
      <c r="M12" s="1"/>
      <c r="N12" s="14"/>
      <c r="O12" s="14"/>
      <c r="P12" s="14"/>
      <c r="Q12" s="14"/>
      <c r="R12" s="14"/>
    </row>
    <row r="13" spans="1:19" ht="15.75">
      <c r="A13" s="3" t="s">
        <v>60</v>
      </c>
      <c r="B13" s="1"/>
      <c r="C13" s="1"/>
      <c r="D13" s="1"/>
      <c r="E13" s="1"/>
      <c r="F13" s="40">
        <v>0</v>
      </c>
      <c r="G13" s="1"/>
      <c r="H13" s="40">
        <v>0</v>
      </c>
      <c r="I13" s="40"/>
      <c r="J13" s="14">
        <f>'CI'!J23</f>
        <v>19</v>
      </c>
      <c r="K13" s="14"/>
      <c r="L13" s="14">
        <f>'CI'!J28</f>
        <v>-684</v>
      </c>
      <c r="M13" s="14"/>
      <c r="N13" s="14">
        <f>SUM(F13:L13)</f>
        <v>-665</v>
      </c>
      <c r="O13" s="14"/>
      <c r="P13" s="14">
        <f>'CI'!J29</f>
        <v>796</v>
      </c>
      <c r="Q13" s="14"/>
      <c r="R13" s="14">
        <f>SUM(N13:Q13)</f>
        <v>131</v>
      </c>
      <c r="S13" s="15"/>
    </row>
    <row r="14" spans="1:19" ht="5.25" customHeight="1">
      <c r="A14" s="1"/>
      <c r="B14" s="1"/>
      <c r="C14" s="1"/>
      <c r="D14" s="1"/>
      <c r="E14" s="1"/>
      <c r="F14" s="1"/>
      <c r="G14" s="1"/>
      <c r="H14" s="1"/>
      <c r="I14" s="1"/>
      <c r="J14" s="1"/>
      <c r="K14" s="14"/>
      <c r="L14" s="14"/>
      <c r="M14" s="14"/>
      <c r="N14" s="14"/>
      <c r="O14" s="14"/>
      <c r="P14" s="14"/>
      <c r="Q14" s="14"/>
      <c r="R14" s="14"/>
      <c r="S14" s="15"/>
    </row>
    <row r="15" spans="1:19" ht="16.5" thickBot="1">
      <c r="A15" s="1" t="s">
        <v>123</v>
      </c>
      <c r="B15" s="1"/>
      <c r="C15" s="1"/>
      <c r="D15" s="1"/>
      <c r="E15" s="1"/>
      <c r="F15" s="16">
        <f>SUM(F11:F14)</f>
        <v>86932</v>
      </c>
      <c r="G15" s="16"/>
      <c r="H15" s="16">
        <f>SUM(H11:H14)</f>
        <v>27589</v>
      </c>
      <c r="I15" s="16"/>
      <c r="J15" s="16">
        <f>SUM(J11:J14)</f>
        <v>434</v>
      </c>
      <c r="K15" s="16"/>
      <c r="L15" s="16">
        <f>SUM(L11:L14)</f>
        <v>-9711</v>
      </c>
      <c r="M15" s="16"/>
      <c r="N15" s="16">
        <f>SUM(N11:N14)</f>
        <v>105244</v>
      </c>
      <c r="O15" s="16"/>
      <c r="P15" s="16">
        <f>SUM(P11:P14)</f>
        <v>7850</v>
      </c>
      <c r="Q15" s="16"/>
      <c r="R15" s="16">
        <f>SUM(N15:Q15)</f>
        <v>113094</v>
      </c>
      <c r="S15" s="15"/>
    </row>
    <row r="16" spans="1:19" ht="12" customHeight="1" thickTop="1">
      <c r="A16" s="1"/>
      <c r="B16" s="1"/>
      <c r="C16" s="1"/>
      <c r="D16" s="1"/>
      <c r="E16" s="1"/>
      <c r="F16" s="1"/>
      <c r="G16" s="1"/>
      <c r="H16" s="1"/>
      <c r="I16" s="1"/>
      <c r="J16" s="1"/>
      <c r="K16" s="14"/>
      <c r="L16" s="14"/>
      <c r="M16" s="14"/>
      <c r="N16" s="14"/>
      <c r="O16" s="14"/>
      <c r="P16" s="14"/>
      <c r="Q16" s="14"/>
      <c r="R16" s="14"/>
      <c r="S16" s="15"/>
    </row>
    <row r="17" spans="1:18" ht="15.75">
      <c r="A17" s="1" t="s">
        <v>77</v>
      </c>
      <c r="B17" s="38"/>
      <c r="C17" s="1"/>
      <c r="D17" s="1"/>
      <c r="E17" s="1"/>
      <c r="F17" s="1">
        <v>86932</v>
      </c>
      <c r="G17" s="1"/>
      <c r="H17" s="1">
        <v>27589</v>
      </c>
      <c r="I17" s="1"/>
      <c r="J17" s="1">
        <v>409</v>
      </c>
      <c r="K17" s="1"/>
      <c r="L17" s="1">
        <v>-18121</v>
      </c>
      <c r="M17" s="1"/>
      <c r="N17" s="14">
        <f>SUM(F17:M17)</f>
        <v>96809</v>
      </c>
      <c r="O17" s="14"/>
      <c r="P17" s="14">
        <v>6409</v>
      </c>
      <c r="Q17" s="14"/>
      <c r="R17" s="14">
        <f>SUM(N17:Q17)</f>
        <v>103218</v>
      </c>
    </row>
    <row r="18" spans="1:18" ht="5.25" customHeight="1">
      <c r="A18" s="1"/>
      <c r="B18" s="1"/>
      <c r="C18" s="1"/>
      <c r="D18" s="1"/>
      <c r="E18" s="1"/>
      <c r="F18" s="1"/>
      <c r="G18" s="1"/>
      <c r="H18" s="1"/>
      <c r="I18" s="1"/>
      <c r="J18" s="1"/>
      <c r="K18" s="1"/>
      <c r="L18" s="1"/>
      <c r="M18" s="1"/>
      <c r="N18" s="14"/>
      <c r="O18" s="14"/>
      <c r="P18" s="14"/>
      <c r="Q18" s="14"/>
      <c r="R18" s="14"/>
    </row>
    <row r="19" spans="1:18" ht="15.75">
      <c r="A19" s="3" t="s">
        <v>60</v>
      </c>
      <c r="B19" s="1"/>
      <c r="C19" s="1"/>
      <c r="D19" s="1"/>
      <c r="E19" s="1"/>
      <c r="F19" s="40">
        <v>0</v>
      </c>
      <c r="G19" s="1"/>
      <c r="H19" s="40">
        <v>0</v>
      </c>
      <c r="I19" s="40"/>
      <c r="J19" s="14">
        <f>'CI'!L23</f>
        <v>-5</v>
      </c>
      <c r="K19" s="14"/>
      <c r="L19" s="14">
        <f>'CI'!L28</f>
        <v>6524</v>
      </c>
      <c r="M19" s="14"/>
      <c r="N19" s="14">
        <f>SUM(F19:L19)</f>
        <v>6519</v>
      </c>
      <c r="O19" s="14"/>
      <c r="P19" s="14">
        <f>'CI'!L29</f>
        <v>809</v>
      </c>
      <c r="Q19" s="14"/>
      <c r="R19" s="14">
        <f>SUM(N19:Q19)</f>
        <v>7328</v>
      </c>
    </row>
    <row r="20" spans="1:18" ht="5.25" customHeight="1">
      <c r="A20" s="1"/>
      <c r="B20" s="1"/>
      <c r="C20" s="1"/>
      <c r="D20" s="1"/>
      <c r="E20" s="1"/>
      <c r="F20" s="1"/>
      <c r="G20" s="1"/>
      <c r="H20" s="1"/>
      <c r="I20" s="1"/>
      <c r="J20" s="1"/>
      <c r="K20" s="14"/>
      <c r="L20" s="14"/>
      <c r="M20" s="14"/>
      <c r="N20" s="14"/>
      <c r="O20" s="14"/>
      <c r="P20" s="14"/>
      <c r="Q20" s="14"/>
      <c r="R20" s="14"/>
    </row>
    <row r="21" spans="1:18" ht="16.5" thickBot="1">
      <c r="A21" s="1" t="s">
        <v>124</v>
      </c>
      <c r="B21" s="1"/>
      <c r="C21" s="1"/>
      <c r="D21" s="1"/>
      <c r="E21" s="1"/>
      <c r="F21" s="16">
        <f>SUM(F17:F20)</f>
        <v>86932</v>
      </c>
      <c r="G21" s="16"/>
      <c r="H21" s="16">
        <f>SUM(H17:H20)</f>
        <v>27589</v>
      </c>
      <c r="I21" s="16"/>
      <c r="J21" s="16">
        <f>SUM(J17:J20)</f>
        <v>404</v>
      </c>
      <c r="K21" s="16"/>
      <c r="L21" s="16">
        <f>SUM(L17:L20)</f>
        <v>-11597</v>
      </c>
      <c r="M21" s="16"/>
      <c r="N21" s="16">
        <f>SUM(N17:N20)</f>
        <v>103328</v>
      </c>
      <c r="O21" s="16"/>
      <c r="P21" s="16">
        <f>SUM(P17:P20)</f>
        <v>7218</v>
      </c>
      <c r="Q21" s="16"/>
      <c r="R21" s="16">
        <f>SUM(N21:Q21)</f>
        <v>110546</v>
      </c>
    </row>
    <row r="22" spans="1:18" ht="16.5" thickTop="1">
      <c r="A22" s="1"/>
      <c r="B22" s="1"/>
      <c r="C22" s="1"/>
      <c r="D22" s="1"/>
      <c r="E22" s="1"/>
      <c r="F22" s="1"/>
      <c r="G22" s="1"/>
      <c r="H22" s="1"/>
      <c r="I22" s="1"/>
      <c r="J22" s="1"/>
      <c r="K22" s="14"/>
      <c r="L22" s="14"/>
      <c r="M22" s="14"/>
      <c r="N22" s="14"/>
      <c r="O22" s="14"/>
      <c r="P22" s="14"/>
      <c r="Q22" s="14"/>
      <c r="R22" s="14"/>
    </row>
    <row r="35" ht="15.75">
      <c r="A35" s="47" t="s">
        <v>74</v>
      </c>
    </row>
    <row r="36" ht="15.75">
      <c r="A36" s="47" t="s">
        <v>113</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84"/>
  <sheetViews>
    <sheetView tabSelected="1" zoomScalePageLayoutView="0" workbookViewId="0" topLeftCell="A43">
      <selection activeCell="Q14" sqref="Q14"/>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3"/>
    </row>
    <row r="2" ht="15.75">
      <c r="A2" s="4" t="s">
        <v>76</v>
      </c>
    </row>
    <row r="3" ht="15.75">
      <c r="A3" s="2" t="str">
        <f>'CI'!A3</f>
        <v>for the quarter ended 31 December 2012</v>
      </c>
    </row>
    <row r="4" spans="1:12" ht="15.75">
      <c r="A4" s="2"/>
      <c r="H4" s="2"/>
      <c r="I4" s="2"/>
      <c r="J4" s="52" t="s">
        <v>1</v>
      </c>
      <c r="K4" s="52"/>
      <c r="L4" s="52"/>
    </row>
    <row r="5" spans="8:12" ht="15.75">
      <c r="H5" s="2"/>
      <c r="I5" s="2"/>
      <c r="J5" s="52" t="s">
        <v>120</v>
      </c>
      <c r="K5" s="52"/>
      <c r="L5" s="52"/>
    </row>
    <row r="6" spans="8:12" ht="15.75">
      <c r="H6" s="2"/>
      <c r="I6" s="2"/>
      <c r="J6" s="6" t="s">
        <v>118</v>
      </c>
      <c r="K6" s="6"/>
      <c r="L6" s="6" t="s">
        <v>119</v>
      </c>
    </row>
    <row r="7" spans="8:12" ht="15.75">
      <c r="H7" s="5"/>
      <c r="I7" s="2"/>
      <c r="J7" s="5" t="s">
        <v>5</v>
      </c>
      <c r="L7" s="5" t="s">
        <v>5</v>
      </c>
    </row>
    <row r="8" ht="15.75">
      <c r="A8" s="2" t="s">
        <v>26</v>
      </c>
    </row>
    <row r="9" spans="1:12" ht="15.75">
      <c r="A9" s="3" t="s">
        <v>78</v>
      </c>
      <c r="J9" s="3">
        <f>'CI'!J18</f>
        <v>767</v>
      </c>
      <c r="L9" s="3">
        <v>8222</v>
      </c>
    </row>
    <row r="11" ht="15.75">
      <c r="A11" s="3" t="s">
        <v>42</v>
      </c>
    </row>
    <row r="12" spans="2:12" ht="15.75">
      <c r="B12" s="26" t="s">
        <v>106</v>
      </c>
      <c r="J12" s="3">
        <v>4291</v>
      </c>
      <c r="L12" s="43">
        <v>4786</v>
      </c>
    </row>
    <row r="13" spans="2:12" ht="15.75">
      <c r="B13" s="26" t="s">
        <v>107</v>
      </c>
      <c r="C13" s="26"/>
      <c r="J13" s="43">
        <v>-664</v>
      </c>
      <c r="L13" s="43">
        <v>-806</v>
      </c>
    </row>
    <row r="14" spans="2:12" ht="15.75">
      <c r="B14" s="3" t="s">
        <v>51</v>
      </c>
      <c r="J14" s="3">
        <f>-'CI'!J17</f>
        <v>199</v>
      </c>
      <c r="L14" s="3">
        <f>-'CI'!L17</f>
        <v>206</v>
      </c>
    </row>
    <row r="15" spans="2:12" ht="15.75">
      <c r="B15" s="3" t="s">
        <v>27</v>
      </c>
      <c r="J15" s="15">
        <v>-183</v>
      </c>
      <c r="K15" s="15"/>
      <c r="L15" s="15">
        <v>-161</v>
      </c>
    </row>
    <row r="16" spans="2:12" ht="15.75">
      <c r="B16" s="15" t="s">
        <v>125</v>
      </c>
      <c r="J16" s="21">
        <v>-6</v>
      </c>
      <c r="L16" s="21">
        <v>6</v>
      </c>
    </row>
    <row r="17" spans="10:12" ht="15.75">
      <c r="J17" s="3">
        <f>SUM(J9:J16)</f>
        <v>4404</v>
      </c>
      <c r="L17" s="3">
        <f>SUM(L9:L16)</f>
        <v>12253</v>
      </c>
    </row>
    <row r="18" ht="15.75">
      <c r="A18" s="3" t="s">
        <v>28</v>
      </c>
    </row>
    <row r="19" spans="2:12" ht="15.75">
      <c r="B19" s="3" t="s">
        <v>38</v>
      </c>
      <c r="J19" s="3">
        <f>'FP'!L13-'FP'!J13</f>
        <v>-555</v>
      </c>
      <c r="L19" s="3">
        <v>747</v>
      </c>
    </row>
    <row r="20" spans="2:12" ht="15.75">
      <c r="B20" s="3" t="s">
        <v>29</v>
      </c>
      <c r="J20" s="3">
        <f>'FP'!L15-'FP'!J15+'FP'!L14-'FP'!J14</f>
        <v>-2069</v>
      </c>
      <c r="L20" s="3">
        <v>-5308</v>
      </c>
    </row>
    <row r="21" spans="2:14" ht="15.75">
      <c r="B21" s="3" t="s">
        <v>30</v>
      </c>
      <c r="J21" s="21">
        <f>'FP'!J37-'FP'!L37+'FP'!J38-'FP'!L38</f>
        <v>-933</v>
      </c>
      <c r="L21" s="21">
        <v>1081</v>
      </c>
      <c r="N21" s="26"/>
    </row>
    <row r="22" spans="1:12" ht="15.75">
      <c r="A22" s="3" t="s">
        <v>54</v>
      </c>
      <c r="J22" s="3">
        <f>SUM(J17:J21)</f>
        <v>847</v>
      </c>
      <c r="L22" s="3">
        <f>SUM(L17:L21)</f>
        <v>8773</v>
      </c>
    </row>
    <row r="24" spans="1:12" ht="15.75">
      <c r="A24" s="3" t="s">
        <v>52</v>
      </c>
      <c r="J24" s="3">
        <f>-J14</f>
        <v>-199</v>
      </c>
      <c r="L24" s="3">
        <f>-L14</f>
        <v>-206</v>
      </c>
    </row>
    <row r="25" spans="1:12" ht="15.75">
      <c r="A25" s="3" t="s">
        <v>53</v>
      </c>
      <c r="J25" s="3">
        <f>-J15</f>
        <v>183</v>
      </c>
      <c r="L25" s="3">
        <f>-L15</f>
        <v>161</v>
      </c>
    </row>
    <row r="26" spans="1:12" ht="15.75">
      <c r="A26" s="3" t="s">
        <v>108</v>
      </c>
      <c r="J26" s="15">
        <f>'CI'!J19-'FP'!L40+'FP'!J40-'FP'!L33+'FP'!J33-'FP'!J16+'FP'!L16</f>
        <v>-537</v>
      </c>
      <c r="L26" s="15">
        <v>-468</v>
      </c>
    </row>
    <row r="27" spans="10:12" ht="15.75">
      <c r="J27" s="21"/>
      <c r="L27" s="21"/>
    </row>
    <row r="28" spans="1:12" ht="15.75">
      <c r="A28" s="3" t="s">
        <v>31</v>
      </c>
      <c r="J28" s="21">
        <f>SUM(J22:J26)</f>
        <v>294</v>
      </c>
      <c r="L28" s="21">
        <f>SUM(L22:L26)</f>
        <v>8260</v>
      </c>
    </row>
    <row r="30" ht="15.75">
      <c r="A30" s="2" t="s">
        <v>32</v>
      </c>
    </row>
    <row r="31" spans="1:12" ht="15.75">
      <c r="A31" s="3" t="s">
        <v>109</v>
      </c>
      <c r="J31" s="3">
        <v>-12773</v>
      </c>
      <c r="L31" s="3">
        <v>-426</v>
      </c>
    </row>
    <row r="32" spans="1:12" ht="15.75">
      <c r="A32" s="3" t="s">
        <v>110</v>
      </c>
      <c r="J32" s="3">
        <v>696</v>
      </c>
      <c r="L32" s="3">
        <v>839</v>
      </c>
    </row>
    <row r="33" spans="10:12" ht="15.75">
      <c r="J33" s="21"/>
      <c r="L33" s="21"/>
    </row>
    <row r="34" spans="1:12" ht="15.75">
      <c r="A34" s="3" t="s">
        <v>33</v>
      </c>
      <c r="J34" s="34">
        <f>SUM(J31:J32)</f>
        <v>-12077</v>
      </c>
      <c r="L34" s="34">
        <f>SUM(L31:L32)</f>
        <v>413</v>
      </c>
    </row>
    <row r="36" ht="15.75">
      <c r="A36" s="2" t="str">
        <f>A1</f>
        <v>PDZ HOLDINGS BHD</v>
      </c>
    </row>
    <row r="37" ht="15.75">
      <c r="A37" s="2" t="str">
        <f>A2</f>
        <v>Condensed Consolidated Statement of Cash Flows</v>
      </c>
    </row>
    <row r="38" ht="15.75">
      <c r="A38" s="2" t="s">
        <v>122</v>
      </c>
    </row>
    <row r="39" spans="8:12" ht="15.75">
      <c r="H39" s="2"/>
      <c r="I39" s="2"/>
      <c r="J39" s="52" t="s">
        <v>1</v>
      </c>
      <c r="K39" s="52"/>
      <c r="L39" s="52"/>
    </row>
    <row r="40" spans="8:12" ht="15.75">
      <c r="H40" s="2"/>
      <c r="I40" s="2"/>
      <c r="J40" s="52" t="s">
        <v>120</v>
      </c>
      <c r="K40" s="52"/>
      <c r="L40" s="52"/>
    </row>
    <row r="41" spans="8:12" ht="15.75">
      <c r="H41" s="2"/>
      <c r="I41" s="2"/>
      <c r="J41" s="6" t="s">
        <v>118</v>
      </c>
      <c r="K41" s="6"/>
      <c r="L41" s="6" t="s">
        <v>119</v>
      </c>
    </row>
    <row r="42" spans="1:12" ht="15.75">
      <c r="A42" s="2"/>
      <c r="J42" s="5" t="s">
        <v>5</v>
      </c>
      <c r="L42" s="5" t="s">
        <v>5</v>
      </c>
    </row>
    <row r="43" spans="1:12" ht="15.75">
      <c r="A43" s="2" t="s">
        <v>84</v>
      </c>
      <c r="J43" s="5"/>
      <c r="L43" s="5"/>
    </row>
    <row r="44" spans="1:12" ht="15.75">
      <c r="A44" s="3" t="s">
        <v>116</v>
      </c>
      <c r="J44" s="3">
        <v>-3000</v>
      </c>
      <c r="L44" s="3">
        <v>-2000</v>
      </c>
    </row>
    <row r="45" spans="1:12" ht="15.75">
      <c r="A45" s="3" t="s">
        <v>87</v>
      </c>
      <c r="J45" s="3">
        <f>'FP'!J39-'FP'!L39+'FP'!J34-'FP'!L34-J44</f>
        <v>-560</v>
      </c>
      <c r="L45" s="40">
        <v>0</v>
      </c>
    </row>
    <row r="46" spans="1:12" ht="15.75">
      <c r="A46" s="3" t="s">
        <v>126</v>
      </c>
      <c r="J46" s="3">
        <f>J69-L69</f>
        <v>-10</v>
      </c>
      <c r="L46" s="3">
        <v>4</v>
      </c>
    </row>
    <row r="47" spans="10:12" ht="15.75">
      <c r="J47" s="21"/>
      <c r="L47" s="21"/>
    </row>
    <row r="48" spans="1:12" ht="15.75">
      <c r="A48" s="3" t="s">
        <v>85</v>
      </c>
      <c r="J48" s="21">
        <f>SUM(J44:J47)</f>
        <v>-3570</v>
      </c>
      <c r="L48" s="21">
        <f>SUM(L44:L47)</f>
        <v>-1996</v>
      </c>
    </row>
    <row r="50" spans="1:12" ht="15.75">
      <c r="A50" s="2" t="s">
        <v>34</v>
      </c>
      <c r="J50" s="3">
        <f>J28+J34+J48</f>
        <v>-15353</v>
      </c>
      <c r="L50" s="3">
        <f>L28+L34+L48</f>
        <v>6677</v>
      </c>
    </row>
    <row r="51" ht="15.75">
      <c r="A51" s="2"/>
    </row>
    <row r="52" spans="1:12" ht="15.75">
      <c r="A52" s="2" t="s">
        <v>35</v>
      </c>
      <c r="H52" s="5" t="s">
        <v>43</v>
      </c>
      <c r="J52" s="3">
        <f>L70</f>
        <v>31630</v>
      </c>
      <c r="L52" s="3">
        <v>16333</v>
      </c>
    </row>
    <row r="53" ht="15.75">
      <c r="A53" s="2"/>
    </row>
    <row r="54" spans="1:12" ht="15.75">
      <c r="A54" s="2" t="s">
        <v>55</v>
      </c>
      <c r="J54" s="3">
        <v>23</v>
      </c>
      <c r="L54" s="3">
        <v>-11</v>
      </c>
    </row>
    <row r="55" ht="15.75">
      <c r="A55" s="2"/>
    </row>
    <row r="56" spans="1:12" ht="16.5" thickBot="1">
      <c r="A56" s="2" t="s">
        <v>36</v>
      </c>
      <c r="J56" s="35">
        <f>SUM(J50:J55)</f>
        <v>16300</v>
      </c>
      <c r="L56" s="35">
        <f>SUM(L50:L55)</f>
        <v>22999</v>
      </c>
    </row>
    <row r="57" ht="16.5" thickTop="1">
      <c r="A57" s="2"/>
    </row>
    <row r="58" ht="15.75">
      <c r="A58" s="2"/>
    </row>
    <row r="59" ht="15.75">
      <c r="A59" s="2"/>
    </row>
    <row r="60" spans="1:12" ht="15.75">
      <c r="A60" s="2"/>
      <c r="J60" s="5" t="s">
        <v>1</v>
      </c>
      <c r="L60" s="5" t="s">
        <v>9</v>
      </c>
    </row>
    <row r="61" spans="1:12" ht="15.75">
      <c r="A61" s="2"/>
      <c r="J61" s="5" t="s">
        <v>10</v>
      </c>
      <c r="L61" s="5" t="s">
        <v>10</v>
      </c>
    </row>
    <row r="62" spans="1:12" ht="15.75">
      <c r="A62" s="39"/>
      <c r="J62" s="6" t="s">
        <v>118</v>
      </c>
      <c r="K62" s="6"/>
      <c r="L62" s="6" t="s">
        <v>86</v>
      </c>
    </row>
    <row r="63" spans="1:12" ht="15.75">
      <c r="A63" s="2"/>
      <c r="J63" s="5" t="s">
        <v>5</v>
      </c>
      <c r="L63" s="5" t="s">
        <v>5</v>
      </c>
    </row>
    <row r="64" ht="15.75">
      <c r="A64" s="3" t="s">
        <v>37</v>
      </c>
    </row>
    <row r="66" spans="1:12" ht="15.75">
      <c r="A66" s="3" t="s">
        <v>65</v>
      </c>
      <c r="J66" s="3">
        <f>'FP'!J18</f>
        <v>10457</v>
      </c>
      <c r="L66" s="3">
        <f>'FP'!L18</f>
        <v>25843</v>
      </c>
    </row>
    <row r="67" spans="1:13" ht="15.75">
      <c r="A67" s="3" t="s">
        <v>13</v>
      </c>
      <c r="B67"/>
      <c r="C67"/>
      <c r="D67"/>
      <c r="E67"/>
      <c r="F67"/>
      <c r="G67"/>
      <c r="H67"/>
      <c r="I67"/>
      <c r="J67" s="21">
        <f>'FP'!J17</f>
        <v>7245</v>
      </c>
      <c r="L67" s="21">
        <f>'FP'!L17</f>
        <v>7179</v>
      </c>
      <c r="M67"/>
    </row>
    <row r="68" spans="2:13" ht="15.75">
      <c r="B68"/>
      <c r="C68"/>
      <c r="D68"/>
      <c r="E68"/>
      <c r="F68"/>
      <c r="G68"/>
      <c r="H68"/>
      <c r="I68"/>
      <c r="J68" s="3">
        <f>SUM(J66:J67)</f>
        <v>17702</v>
      </c>
      <c r="L68" s="3">
        <f>SUM(L66:L67)</f>
        <v>33022</v>
      </c>
      <c r="M68"/>
    </row>
    <row r="69" spans="1:13" ht="15.75">
      <c r="A69" s="3" t="s">
        <v>111</v>
      </c>
      <c r="B69"/>
      <c r="C69"/>
      <c r="D69"/>
      <c r="E69"/>
      <c r="F69"/>
      <c r="G69"/>
      <c r="H69"/>
      <c r="I69"/>
      <c r="J69" s="21">
        <v>-1402</v>
      </c>
      <c r="L69" s="21">
        <v>-1392</v>
      </c>
      <c r="M69"/>
    </row>
    <row r="70" spans="2:13" ht="16.5" thickBot="1">
      <c r="B70"/>
      <c r="C70"/>
      <c r="D70"/>
      <c r="E70"/>
      <c r="F70"/>
      <c r="G70"/>
      <c r="H70"/>
      <c r="I70"/>
      <c r="J70" s="35">
        <f>SUM(J68:J69)</f>
        <v>16300</v>
      </c>
      <c r="L70" s="35">
        <f>SUM(L68:L69)</f>
        <v>31630</v>
      </c>
      <c r="M70"/>
    </row>
    <row r="71" spans="2:13" ht="16.5" thickTop="1">
      <c r="B71"/>
      <c r="C71"/>
      <c r="D71"/>
      <c r="E71"/>
      <c r="F71"/>
      <c r="G71"/>
      <c r="H71"/>
      <c r="I71"/>
      <c r="J71"/>
      <c r="K71"/>
      <c r="L71" s="5" t="s">
        <v>43</v>
      </c>
      <c r="M71"/>
    </row>
    <row r="72" spans="1:13" ht="15.75">
      <c r="A72"/>
      <c r="B72"/>
      <c r="C72"/>
      <c r="D72"/>
      <c r="E72"/>
      <c r="F72"/>
      <c r="G72"/>
      <c r="H72"/>
      <c r="I72"/>
      <c r="J72"/>
      <c r="K72"/>
      <c r="L72"/>
      <c r="M72"/>
    </row>
    <row r="73" spans="1:13" ht="15.75">
      <c r="A73"/>
      <c r="B73"/>
      <c r="C73"/>
      <c r="D73"/>
      <c r="E73"/>
      <c r="F73"/>
      <c r="G73"/>
      <c r="H73"/>
      <c r="I73"/>
      <c r="J73"/>
      <c r="K73"/>
      <c r="L73"/>
      <c r="M73"/>
    </row>
    <row r="74" spans="1:13" ht="15.75">
      <c r="A74"/>
      <c r="B74"/>
      <c r="C74"/>
      <c r="D74"/>
      <c r="E74"/>
      <c r="F74"/>
      <c r="G74"/>
      <c r="H74"/>
      <c r="I74"/>
      <c r="J74"/>
      <c r="K74"/>
      <c r="L74"/>
      <c r="M74"/>
    </row>
    <row r="75" spans="1:13" ht="15.75">
      <c r="A75"/>
      <c r="B75"/>
      <c r="C75"/>
      <c r="D75"/>
      <c r="E75"/>
      <c r="F75"/>
      <c r="G75"/>
      <c r="H75"/>
      <c r="I75"/>
      <c r="J75"/>
      <c r="K75"/>
      <c r="L75"/>
      <c r="M75"/>
    </row>
    <row r="76" spans="1:13" ht="15.75">
      <c r="A76"/>
      <c r="B76"/>
      <c r="C76"/>
      <c r="D76"/>
      <c r="E76"/>
      <c r="F76"/>
      <c r="G76"/>
      <c r="H76"/>
      <c r="I76"/>
      <c r="J76"/>
      <c r="K76"/>
      <c r="L76"/>
      <c r="M76"/>
    </row>
    <row r="77" spans="1:13" ht="15.75">
      <c r="A77"/>
      <c r="B77"/>
      <c r="C77"/>
      <c r="D77"/>
      <c r="E77"/>
      <c r="F77"/>
      <c r="G77"/>
      <c r="H77"/>
      <c r="I77"/>
      <c r="J77"/>
      <c r="K77"/>
      <c r="L77"/>
      <c r="M77"/>
    </row>
    <row r="78" spans="1:13" ht="15.75">
      <c r="A78"/>
      <c r="B78"/>
      <c r="C78"/>
      <c r="D78"/>
      <c r="E78"/>
      <c r="F78"/>
      <c r="G78"/>
      <c r="H78"/>
      <c r="I78"/>
      <c r="J78"/>
      <c r="K78"/>
      <c r="L78"/>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s="47" t="s">
        <v>73</v>
      </c>
      <c r="B82"/>
      <c r="C82"/>
      <c r="D82"/>
      <c r="E82"/>
      <c r="F82"/>
      <c r="G82"/>
      <c r="H82"/>
      <c r="I82"/>
      <c r="J82"/>
      <c r="K82"/>
      <c r="L82"/>
      <c r="M82"/>
    </row>
    <row r="83" spans="1:14" ht="15.75">
      <c r="A83" s="47" t="s">
        <v>112</v>
      </c>
      <c r="B83"/>
      <c r="C83"/>
      <c r="D83"/>
      <c r="E83"/>
      <c r="F83"/>
      <c r="G83"/>
      <c r="H83"/>
      <c r="I83"/>
      <c r="J83"/>
      <c r="K83"/>
      <c r="L83"/>
      <c r="M83"/>
      <c r="N83"/>
    </row>
    <row r="84" spans="1:14" ht="15.75">
      <c r="A84"/>
      <c r="B84"/>
      <c r="C84"/>
      <c r="D84"/>
      <c r="E84"/>
      <c r="F84"/>
      <c r="G84"/>
      <c r="H84"/>
      <c r="I84"/>
      <c r="J84"/>
      <c r="K84"/>
      <c r="L84"/>
      <c r="M84"/>
      <c r="N84"/>
    </row>
  </sheetData>
  <sheetProtection/>
  <mergeCells count="4">
    <mergeCell ref="J4:L4"/>
    <mergeCell ref="J5:L5"/>
    <mergeCell ref="J39:L39"/>
    <mergeCell ref="J40:L40"/>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2013-02-19T08:02:44Z</cp:lastPrinted>
  <dcterms:created xsi:type="dcterms:W3CDTF">2002-10-27T07:13:59Z</dcterms:created>
  <dcterms:modified xsi:type="dcterms:W3CDTF">2013-02-25T08:50:19Z</dcterms:modified>
  <cp:category/>
  <cp:version/>
  <cp:contentType/>
  <cp:contentStatus/>
</cp:coreProperties>
</file>